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finitions" sheetId="1" r:id="rId4"/>
    <sheet state="visible" name="Service Cost Analysis" sheetId="2" r:id="rId5"/>
  </sheets>
  <definedNames/>
  <calcPr/>
</workbook>
</file>

<file path=xl/sharedStrings.xml><?xml version="1.0" encoding="utf-8"?>
<sst xmlns="http://schemas.openxmlformats.org/spreadsheetml/2006/main" count="159" uniqueCount="118">
  <si>
    <t xml:space="preserve">      Arizona State Set-Aside Program</t>
  </si>
  <si>
    <t xml:space="preserve">         Arizona State Set-Aside Program</t>
  </si>
  <si>
    <t xml:space="preserve">       Service Cost Analysis Sheet Definitions</t>
  </si>
  <si>
    <t xml:space="preserve">       Service Cost Analysis Sheet</t>
  </si>
  <si>
    <t>I. LABOR:</t>
  </si>
  <si>
    <t>Date Prepared:</t>
  </si>
  <si>
    <t>DIRECT LABOR:</t>
  </si>
  <si>
    <t>Member Agency:</t>
  </si>
  <si>
    <t>Actual work performed to the product unit by workers with disabilities, workers, and first-line working supervisors in the preparation, processing and packaging of the item. Include a list of labor steps required to produce the item. Labor cost is to include wage rate plus benefits for number of units used per selling unit.</t>
  </si>
  <si>
    <t>Beacon Group, Inc.</t>
  </si>
  <si>
    <t>Service:</t>
  </si>
  <si>
    <t>Document, Media, and Hard Drive Destruction Services</t>
  </si>
  <si>
    <t>Location:</t>
  </si>
  <si>
    <t>308 W Glenn St</t>
  </si>
  <si>
    <t>INDIRECT LABOR:</t>
  </si>
  <si>
    <t>Contract Term:</t>
  </si>
  <si>
    <t>12/1/19-11/30/20 plus 4 renewal periods through 11/30/24</t>
  </si>
  <si>
    <t>Include only first-line supervision costs.   Labor cost is to include wage rate plus benefits for the number of units used per selling unit</t>
  </si>
  <si>
    <t>I. LABOR</t>
  </si>
  <si>
    <t>A. DIRECT LABOR:</t>
  </si>
  <si>
    <t>DISABILITY:</t>
  </si>
  <si>
    <t>Annual hours employees work directly on contracts, plus other paid time (i.e. vacation, holiday or sick time).</t>
  </si>
  <si>
    <t>A.R.S. § 41-2636 Sec G (2) "Disabled individual" means an individual who, because of the nature of the individual's disabilities, is not able to fully participate in competitive employment and for whom specialized employment and training is necessary by a qualified nonprofit organization through the department of economic security or the department of health services.</t>
  </si>
  <si>
    <t>DISABLED DIRECT LABOR:</t>
  </si>
  <si>
    <t>II. EMPLOYEE BENEFITS:</t>
  </si>
  <si>
    <t xml:space="preserve">Employee Hours </t>
  </si>
  <si>
    <t>Mandatory and other non-statutory benefits paid for direct and indirect labor.  (i.e. Payroll taxes, workers' compensation, insurance, etc.)</t>
  </si>
  <si>
    <t>x</t>
  </si>
  <si>
    <t>per hour =</t>
  </si>
  <si>
    <t>III. INSURANCE:</t>
  </si>
  <si>
    <t>Those insurance costs directly related to providing this service, i.e. vehicle liability, general liability, accident , performance bonding.  Please explain "other" types of insurance.</t>
  </si>
  <si>
    <t>IV. EQUIPMENT AMORTIZATION:</t>
  </si>
  <si>
    <r>
      <t xml:space="preserve">Usage allocation of equipment used to provide the service.  These shall be limited to items with a unit value of $100 or more </t>
    </r>
    <r>
      <rPr>
        <rFont val="Times New Roman"/>
        <sz val="10.0"/>
        <u/>
      </rPr>
      <t>and</t>
    </r>
    <r>
      <rPr>
        <rFont val="Times New Roman"/>
        <sz val="10.0"/>
      </rPr>
      <t xml:space="preserve"> an expected useful life of three years or more.</t>
    </r>
  </si>
  <si>
    <t>V. EQUIPMENT OPERATING COSTS:</t>
  </si>
  <si>
    <t>Those direct operating costs relating to the operation and maintenance of equipment directly involved in providing the service.</t>
  </si>
  <si>
    <t>a. TOTAL DISABLED LABOR HOURS</t>
  </si>
  <si>
    <t>VI. SUPPLIES AND NON-AMORTIZED EQUIPMENT:</t>
  </si>
  <si>
    <t>b. TOTAL DISABLED WAGES</t>
  </si>
  <si>
    <r>
      <t>Supplies</t>
    </r>
    <r>
      <rPr>
        <rFont val="Times New Roman"/>
        <sz val="10.0"/>
      </rPr>
      <t xml:space="preserve">  - shall be confined to those items which are consumed, i.e., paper towels, soap, floor wax, fertilizer, trash bags, etc.</t>
    </r>
  </si>
  <si>
    <r>
      <t>Non-Amortized Equipment</t>
    </r>
    <r>
      <rPr>
        <rFont val="Times New Roman"/>
        <sz val="10.0"/>
      </rPr>
      <t xml:space="preserve"> - includes the replacement costs for all items and their accessories used in providing the service with a unit value of less than $100 </t>
    </r>
    <r>
      <rPr>
        <rFont val="Times New Roman"/>
        <sz val="10.0"/>
        <u/>
      </rPr>
      <t>or</t>
    </r>
    <r>
      <rPr>
        <rFont val="Times New Roman"/>
        <sz val="10.0"/>
      </rPr>
      <t xml:space="preserve"> an expected useful life of less than three years, i.e. brooms, mops, rubber gloves, etc.</t>
    </r>
  </si>
  <si>
    <t>VII. OTHER EXPENSES:</t>
  </si>
  <si>
    <t>Any other expense not previously identified.</t>
  </si>
  <si>
    <t>VIII.  ADMINISTRATIVE OVERHEAD:</t>
  </si>
  <si>
    <t>FTEs (Total # of Disabled Full Time Equivalents [a.TOTAL DISABLED LABOR HRS/1950])</t>
  </si>
  <si>
    <t>Those agency costs allocated to providing the service, i.e., other supervisory, accounting, administrative, management, etc.</t>
  </si>
  <si>
    <t>NON-DISABLED DIRECT LABOR</t>
  </si>
  <si>
    <r>
      <t xml:space="preserve">Calculation of Direct Labor Ratio for State Set-Aside Contract.
</t>
    </r>
    <r>
      <rPr>
        <rFont val="Times New Roman"/>
        <color rgb="FF000000"/>
        <sz val="10.0"/>
      </rPr>
      <t>Hours provided by person w/ disability __________ (+) hours provided by person w/o disability____________ (=) Total hours____________
Hours provided by person w/ disability__________ (/)  Total Hours______________ (=) Ratio (%) ______________
Arizona State Set-Aside member agencies are required to maintain a minimum 60% ratio, on a contract-by-contract basis, for commodity and service contracts employing three or more individuals (Full-Time Equivalents or FTEs).  Contracts employing 2 or fewer employees (FTEs) must maintain a ratio of 50% of employees with disabilities.  The requirement to maintain a minimum 60% employment ratio (direct-labor hours) across all Arizona State Set-Aside contracts is required.  If the labor provided by FTE with disability  ratio for this contract is below the mandate above, please provide a written plan to come into compliance, as well as a timeline to execute the plan.   The Arizona State Set-Aside Committee may allow up to a maximum of 12 months for an agency to comply with the labor ratio.</t>
    </r>
  </si>
  <si>
    <t>a. TOTAL NON-DISABLED LABOR HOURS</t>
  </si>
  <si>
    <t>d. TOTAL NON-DISABLED WAGES</t>
  </si>
  <si>
    <t>e.TOTAL DIRECT LABOR HOURS (a.+c.)</t>
  </si>
  <si>
    <t>f. TOTAL WAGES  b.+d.</t>
  </si>
  <si>
    <t>Total # of Full Time Equivalents</t>
  </si>
  <si>
    <t>PERCENTAGE OF DISABLED LABOR HOURS</t>
  </si>
  <si>
    <t>a. (Total Disabled Labor Hours) divided by e.(Total Direct Labor Hours) = Percentage of Disabled Labor Hours</t>
  </si>
  <si>
    <t>B. INDIRECT LABOR:</t>
  </si>
  <si>
    <t>Annual Supervision cost.  If a supervisor performs tasks to fulfill contract specifications, those hours are considered direct labor.</t>
  </si>
  <si>
    <t>DISABLED INDIRECT LABOR:</t>
  </si>
  <si>
    <t>$ Amt.</t>
  </si>
  <si>
    <t>Employee Hours</t>
  </si>
  <si>
    <t>NON-DISABLED INDIRECT LABOR</t>
  </si>
  <si>
    <t>TOTAL INDIRECT LABOR HOURS</t>
  </si>
  <si>
    <t>TOTAL INDIRECT WAGES</t>
  </si>
  <si>
    <r>
      <t xml:space="preserve">SUBTOTAL PAGE 1 - WAGES </t>
    </r>
    <r>
      <rPr>
        <rFont val="Times New Roman"/>
        <sz val="10.0"/>
      </rPr>
      <t>(f. TOTAL DIRECT WAGES + h. TOTAL INDIRECT WAGES)</t>
    </r>
  </si>
  <si>
    <t>II. EMPLOYEE BENEFITS</t>
  </si>
  <si>
    <t>Disabled</t>
  </si>
  <si>
    <t>Non-Disabled</t>
  </si>
  <si>
    <t>A. Workers Compensation</t>
  </si>
  <si>
    <t>B. Medical And Life Insurance</t>
  </si>
  <si>
    <t>C. Payroll Taxes</t>
  </si>
  <si>
    <t xml:space="preserve">  Fica Rate</t>
  </si>
  <si>
    <t>X Disabled Payroll</t>
  </si>
  <si>
    <t>=</t>
  </si>
  <si>
    <t>X Non-Disabled Payroll</t>
  </si>
  <si>
    <t>D. Other Benefits</t>
  </si>
  <si>
    <t xml:space="preserve">  Other Benefits</t>
  </si>
  <si>
    <t xml:space="preserve">  Total Other Benefits</t>
  </si>
  <si>
    <t>Total Benefits</t>
  </si>
  <si>
    <t>III. INSURANCE</t>
  </si>
  <si>
    <t>A. Comprehensive General Liability</t>
  </si>
  <si>
    <t>B. Comprehensive Vehicle Liability</t>
  </si>
  <si>
    <t>C. Other</t>
  </si>
  <si>
    <t>Total Insurance</t>
  </si>
  <si>
    <t>IV. EQUIPMENT AMORTIZATION</t>
  </si>
  <si>
    <t>(Original Cost Minus Salvage Value) divided by # of years of useful life = Prorated Annual Amount</t>
  </si>
  <si>
    <t>DESCRIPTION OF EQUIPMENT</t>
  </si>
  <si>
    <t>Original Cost</t>
  </si>
  <si>
    <t>Useful Life/Yrs</t>
  </si>
  <si>
    <t>Prorated Annual $</t>
  </si>
  <si>
    <t>Shredder 5/16"</t>
  </si>
  <si>
    <t>divided by</t>
  </si>
  <si>
    <t>Hard drive shredder/crusher</t>
  </si>
  <si>
    <t>2012 International Durastar truck</t>
  </si>
  <si>
    <t>Total Equipment Amortization</t>
  </si>
  <si>
    <t>V. EQUIPMENT OPERATING COSTS</t>
  </si>
  <si>
    <t>A. Gas/Oil</t>
  </si>
  <si>
    <t>B. Maintenance</t>
  </si>
  <si>
    <t>Total Equipment Operating Costs</t>
  </si>
  <si>
    <t>SUBTOTAL PAGES 1 &amp; 2</t>
  </si>
  <si>
    <t>VI. SUPPLIES AND NON-AMORTIZED EQUIPMENT</t>
  </si>
  <si>
    <t>DESCRIPTION</t>
  </si>
  <si>
    <t>Tools and Supplies</t>
  </si>
  <si>
    <t>Total Supplies and Non-Amortized Equipment</t>
  </si>
  <si>
    <t>VII. OTHER</t>
  </si>
  <si>
    <t>Occupancy costs</t>
  </si>
  <si>
    <t>Total Other Expenses</t>
  </si>
  <si>
    <t>VIII. ADMINISTRATIVE OVERHEAD</t>
  </si>
  <si>
    <t>SUBTOTAL</t>
  </si>
  <si>
    <t>TOTAL COST OF CONTRACT</t>
  </si>
  <si>
    <t>COMMENTS:</t>
  </si>
  <si>
    <t xml:space="preserve">Please visit the Arizona Set Aside Website to determine where your completed / notarized document should be sent. 
https://spo.az.gov/procurement-services/set-aside 
</t>
  </si>
  <si>
    <t>Authorized Signature:</t>
  </si>
  <si>
    <t>Natalya V. Brown</t>
  </si>
  <si>
    <t>Printed Name:</t>
  </si>
  <si>
    <t>Natalya Brown</t>
  </si>
  <si>
    <t>Job Title:</t>
  </si>
  <si>
    <t>CFO</t>
  </si>
  <si>
    <t>Date:</t>
  </si>
  <si>
    <t>Reviewed and Submitted by: Arizona State Set-Aside Committee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</si>
</sst>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quot;$&quot;#,##0.00"/>
  </numFmts>
  <fonts count="7">
    <font>
      <sz val="10.0"/>
      <color rgb="FF000000"/>
      <name val="Arial"/>
    </font>
    <font>
      <sz val="10.0"/>
      <color theme="1"/>
      <name val="Times New Roman"/>
    </font>
    <font>
      <sz val="18.0"/>
      <color theme="1"/>
      <name val="Times New Roman"/>
    </font>
    <font/>
    <font>
      <b/>
      <sz val="10.0"/>
      <color theme="1"/>
      <name val="Times New Roman"/>
    </font>
    <font>
      <u/>
      <sz val="10.0"/>
      <color theme="1"/>
      <name val="Times New Roman"/>
    </font>
    <font>
      <sz val="10.0"/>
      <color rgb="FFC0C0C0"/>
      <name val="Times New Roman"/>
    </font>
  </fonts>
  <fills count="3">
    <fill>
      <patternFill patternType="none"/>
    </fill>
    <fill>
      <patternFill patternType="lightGray"/>
    </fill>
    <fill>
      <patternFill patternType="solid">
        <fgColor rgb="FFFDE9D9"/>
        <bgColor rgb="FFFDE9D9"/>
      </patternFill>
    </fill>
  </fills>
  <borders count="27">
    <border/>
    <border>
      <left/>
      <top/>
      <bottom/>
    </border>
    <border>
      <top/>
      <bottom/>
    </border>
    <border>
      <right/>
      <top/>
      <bottom/>
    </border>
    <border>
      <bottom style="thin">
        <color rgb="FF000000"/>
      </bottom>
    </border>
    <border>
      <top style="thin">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medium">
        <color rgb="FF000000"/>
      </bottom>
    </border>
    <border>
      <left/>
      <right/>
      <top/>
      <bottom/>
    </border>
    <border>
      <bottom style="medium">
        <color rgb="FF000000"/>
      </bottom>
    </border>
    <border>
      <top style="thin">
        <color rgb="FF000000"/>
      </top>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right style="thin">
        <color rgb="FF000000"/>
      </right>
      <top/>
      <bottom/>
    </border>
    <border>
      <left style="thin">
        <color rgb="FF000000"/>
      </left>
      <right/>
      <top/>
      <bottom/>
    </border>
    <border>
      <left/>
      <right style="thin">
        <color rgb="FF000000"/>
      </right>
      <top/>
      <bottom/>
    </border>
    <border>
      <left style="thin">
        <color rgb="FF000000"/>
      </left>
      <right/>
      <top/>
      <bottom style="thin">
        <color rgb="FF000000"/>
      </bottom>
    </border>
    <border>
      <left/>
      <right/>
      <top/>
      <bottom style="thin">
        <color rgb="FF000000"/>
      </bottom>
    </border>
    <border>
      <left/>
      <top/>
      <bottom style="thin">
        <color rgb="FF000000"/>
      </bottom>
    </border>
    <border>
      <top/>
      <bottom style="thin">
        <color rgb="FF000000"/>
      </bottom>
    </border>
    <border>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49" xfId="0" applyAlignment="1" applyFont="1" applyNumberFormat="1">
      <alignment horizontal="right" shrinkToFit="0" vertical="bottom" wrapText="0"/>
    </xf>
    <xf borderId="0" fillId="0" fontId="1" numFmtId="0" xfId="0" applyAlignment="1" applyFont="1">
      <alignment shrinkToFit="0" vertical="bottom" wrapText="0"/>
    </xf>
    <xf borderId="0" fillId="0" fontId="1" numFmtId="0" xfId="0" applyAlignment="1" applyFont="1">
      <alignment horizontal="center" shrinkToFit="0" vertical="bottom" wrapText="0"/>
    </xf>
    <xf borderId="1" fillId="2" fontId="2" numFmtId="49" xfId="0" applyAlignment="1" applyBorder="1" applyFill="1" applyFont="1" applyNumberFormat="1">
      <alignment horizontal="center" shrinkToFit="0" vertical="bottom" wrapText="1"/>
    </xf>
    <xf borderId="1" fillId="2" fontId="2" numFmtId="49" xfId="0" applyAlignment="1" applyBorder="1" applyFont="1" applyNumberFormat="1">
      <alignment horizontal="center" shrinkToFit="0" vertical="bottom" wrapText="0"/>
    </xf>
    <xf borderId="2" fillId="0" fontId="3" numFmtId="0" xfId="0" applyBorder="1" applyFont="1"/>
    <xf borderId="3" fillId="0" fontId="3" numFmtId="0" xfId="0" applyBorder="1" applyFont="1"/>
    <xf borderId="0" fillId="0" fontId="4" numFmtId="0" xfId="0" applyAlignment="1" applyFont="1">
      <alignment shrinkToFit="0" vertical="bottom" wrapText="0"/>
    </xf>
    <xf borderId="4" fillId="0" fontId="1" numFmtId="164" xfId="0" applyAlignment="1" applyBorder="1" applyFont="1" applyNumberFormat="1">
      <alignment horizontal="left" shrinkToFit="0" vertical="bottom" wrapText="0"/>
    </xf>
    <xf borderId="4" fillId="0" fontId="3" numFmtId="0" xfId="0" applyBorder="1" applyFont="1"/>
    <xf borderId="0" fillId="0" fontId="4" numFmtId="0" xfId="0" applyAlignment="1" applyFont="1">
      <alignment horizontal="left" shrinkToFit="0" vertical="bottom" wrapText="0"/>
    </xf>
    <xf borderId="0" fillId="0" fontId="1" numFmtId="164" xfId="0" applyAlignment="1" applyFont="1" applyNumberFormat="1">
      <alignment horizontal="left" shrinkToFit="0" vertical="bottom" wrapText="0"/>
    </xf>
    <xf borderId="0" fillId="0" fontId="1" numFmtId="0" xfId="0" applyAlignment="1" applyFont="1">
      <alignment horizontal="left" shrinkToFit="0" vertical="bottom" wrapText="1"/>
    </xf>
    <xf borderId="4" fillId="0" fontId="1" numFmtId="49" xfId="0" applyAlignment="1" applyBorder="1" applyFont="1" applyNumberFormat="1">
      <alignment horizontal="left" shrinkToFit="0" vertical="bottom" wrapText="0"/>
    </xf>
    <xf borderId="0" fillId="0" fontId="1" numFmtId="49" xfId="0" applyAlignment="1" applyFont="1" applyNumberFormat="1">
      <alignment horizontal="left" shrinkToFit="0" vertical="bottom" wrapText="0"/>
    </xf>
    <xf borderId="0" fillId="0" fontId="1" numFmtId="0" xfId="0" applyAlignment="1" applyFont="1">
      <alignment horizontal="left" shrinkToFit="0" vertical="top" wrapText="1"/>
    </xf>
    <xf borderId="0" fillId="0" fontId="1" numFmtId="49" xfId="0" applyAlignment="1" applyFont="1" applyNumberFormat="1">
      <alignment horizontal="center" shrinkToFit="0" vertical="bottom" wrapText="0"/>
    </xf>
    <xf borderId="0" fillId="0" fontId="1" numFmtId="0" xfId="0" applyAlignment="1" applyFont="1">
      <alignment shrinkToFit="0" vertical="bottom" wrapText="1"/>
    </xf>
    <xf borderId="0" fillId="0" fontId="4" numFmtId="0" xfId="0" applyAlignment="1" applyFont="1">
      <alignment horizontal="center" shrinkToFit="0" vertical="center" wrapText="1"/>
    </xf>
    <xf borderId="0" fillId="0" fontId="1" numFmtId="0" xfId="0" applyAlignment="1" applyFont="1">
      <alignment horizontal="left" shrinkToFit="0" vertical="bottom" wrapText="0"/>
    </xf>
    <xf borderId="1" fillId="2" fontId="4" numFmtId="0" xfId="0" applyAlignment="1" applyBorder="1" applyFont="1">
      <alignment horizontal="left" shrinkToFit="0" vertical="bottom" wrapText="0"/>
    </xf>
    <xf borderId="0" fillId="0" fontId="4" numFmtId="0" xfId="0" applyAlignment="1" applyFont="1">
      <alignment shrinkToFit="0" vertical="top" wrapText="0"/>
    </xf>
    <xf borderId="0" fillId="0" fontId="1" numFmtId="0" xfId="0" applyAlignment="1" applyFont="1">
      <alignment horizontal="right" shrinkToFit="0" vertical="bottom" wrapText="0"/>
    </xf>
    <xf borderId="4" fillId="0" fontId="1" numFmtId="4" xfId="0" applyAlignment="1" applyBorder="1" applyFont="1" applyNumberFormat="1">
      <alignment horizontal="right" shrinkToFit="0" vertical="bottom" wrapText="0"/>
    </xf>
    <xf borderId="4" fillId="0" fontId="1" numFmtId="165" xfId="0" applyAlignment="1" applyBorder="1" applyFont="1" applyNumberFormat="1">
      <alignment shrinkToFit="0" vertical="bottom" wrapText="0"/>
    </xf>
    <xf borderId="0" fillId="0" fontId="1" numFmtId="165" xfId="0" applyAlignment="1" applyFont="1" applyNumberFormat="1">
      <alignment shrinkToFit="0" vertical="bottom" wrapText="0"/>
    </xf>
    <xf borderId="5" fillId="0" fontId="1" numFmtId="4" xfId="0" applyAlignment="1" applyBorder="1" applyFont="1" applyNumberFormat="1">
      <alignment horizontal="right" shrinkToFit="0" vertical="bottom" wrapText="0"/>
    </xf>
    <xf borderId="5" fillId="0" fontId="1" numFmtId="165" xfId="0" applyAlignment="1" applyBorder="1" applyFont="1" applyNumberFormat="1">
      <alignment shrinkToFit="0" vertical="bottom" wrapText="0"/>
    </xf>
    <xf borderId="0" fillId="0" fontId="1" numFmtId="4" xfId="0" applyAlignment="1" applyFont="1" applyNumberFormat="1">
      <alignment shrinkToFit="0" vertical="bottom" wrapText="0"/>
    </xf>
    <xf borderId="0" fillId="0" fontId="4" numFmtId="0" xfId="0" applyAlignment="1" applyFont="1">
      <alignment horizontal="center" shrinkToFit="0" vertical="bottom" wrapText="1"/>
    </xf>
    <xf borderId="0" fillId="0" fontId="4" numFmtId="4" xfId="0" applyAlignment="1" applyFont="1" applyNumberFormat="1">
      <alignment horizontal="center" shrinkToFit="0" vertical="bottom" wrapText="0"/>
    </xf>
    <xf borderId="0" fillId="0" fontId="5" numFmtId="0" xfId="0" applyAlignment="1" applyFont="1">
      <alignment shrinkToFit="0" vertical="bottom" wrapText="1"/>
    </xf>
    <xf borderId="6" fillId="0" fontId="1" numFmtId="4" xfId="0" applyAlignment="1" applyBorder="1" applyFont="1" applyNumberFormat="1">
      <alignment horizontal="center" shrinkToFit="0" vertical="bottom" wrapText="0"/>
    </xf>
    <xf borderId="0" fillId="0" fontId="1" numFmtId="0" xfId="0" applyAlignment="1" applyFont="1">
      <alignment horizontal="center" shrinkToFit="0" vertical="bottom" wrapText="1"/>
    </xf>
    <xf borderId="6" fillId="0" fontId="1" numFmtId="165" xfId="0" applyAlignment="1" applyBorder="1" applyFont="1" applyNumberFormat="1">
      <alignment shrinkToFit="0" vertical="bottom" wrapText="0"/>
    </xf>
    <xf borderId="6" fillId="0" fontId="1" numFmtId="2" xfId="0" applyAlignment="1" applyBorder="1" applyFont="1" applyNumberFormat="1">
      <alignment horizontal="right" shrinkToFit="0" vertical="bottom" wrapText="0"/>
    </xf>
    <xf borderId="7" fillId="0" fontId="4" numFmtId="0" xfId="0" applyAlignment="1" applyBorder="1" applyFont="1">
      <alignment horizontal="left" shrinkToFit="0" vertical="top" wrapText="1"/>
    </xf>
    <xf borderId="8" fillId="0" fontId="3" numFmtId="0" xfId="0" applyBorder="1" applyFont="1"/>
    <xf borderId="9" fillId="0" fontId="3" numFmtId="0" xfId="0" applyBorder="1" applyFont="1"/>
    <xf borderId="10" fillId="0" fontId="1" numFmtId="4" xfId="0" applyAlignment="1" applyBorder="1" applyFont="1" applyNumberFormat="1">
      <alignment horizontal="center" shrinkToFit="0" vertical="bottom" wrapText="0"/>
    </xf>
    <xf borderId="10" fillId="0" fontId="1" numFmtId="165" xfId="0" applyAlignment="1" applyBorder="1" applyFont="1" applyNumberFormat="1">
      <alignment shrinkToFit="0" vertical="bottom" wrapText="0"/>
    </xf>
    <xf borderId="0" fillId="0" fontId="4" numFmtId="0" xfId="0" applyAlignment="1" applyFont="1">
      <alignment horizontal="center" shrinkToFit="0" vertical="bottom" wrapText="0"/>
    </xf>
    <xf borderId="6" fillId="0" fontId="1" numFmtId="2" xfId="0" applyAlignment="1" applyBorder="1" applyFont="1" applyNumberFormat="1">
      <alignment shrinkToFit="0" vertical="bottom" wrapText="0"/>
    </xf>
    <xf borderId="4" fillId="0" fontId="1" numFmtId="10" xfId="0" applyAlignment="1" applyBorder="1" applyFont="1" applyNumberFormat="1">
      <alignment shrinkToFit="0" vertical="bottom" wrapText="0"/>
    </xf>
    <xf borderId="11" fillId="2" fontId="4" numFmtId="0" xfId="0" applyAlignment="1" applyBorder="1" applyFont="1">
      <alignment shrinkToFit="0" vertical="bottom" wrapText="0"/>
    </xf>
    <xf borderId="11" fillId="2" fontId="1" numFmtId="0" xfId="0" applyAlignment="1" applyBorder="1" applyFont="1">
      <alignment shrinkToFit="0" vertical="bottom" wrapText="0"/>
    </xf>
    <xf borderId="11" fillId="2" fontId="1" numFmtId="0" xfId="0" applyAlignment="1" applyBorder="1" applyFont="1">
      <alignment horizontal="center" shrinkToFit="0" vertical="bottom" wrapText="0"/>
    </xf>
    <xf borderId="0" fillId="0" fontId="1" numFmtId="49" xfId="0" applyAlignment="1" applyFont="1" applyNumberFormat="1">
      <alignment horizontal="center" shrinkToFit="0" vertical="bottom" wrapText="1"/>
    </xf>
    <xf borderId="4" fillId="0" fontId="1" numFmtId="2" xfId="0" applyAlignment="1" applyBorder="1" applyFont="1" applyNumberFormat="1">
      <alignment horizontal="right" shrinkToFit="0" vertical="bottom" wrapText="0"/>
    </xf>
    <xf borderId="5" fillId="0" fontId="1" numFmtId="2" xfId="0" applyAlignment="1" applyBorder="1" applyFont="1" applyNumberFormat="1">
      <alignment horizontal="right" shrinkToFit="0" vertical="bottom" wrapText="0"/>
    </xf>
    <xf borderId="0" fillId="0" fontId="1" numFmtId="10" xfId="0" applyAlignment="1" applyFont="1" applyNumberFormat="1">
      <alignment shrinkToFit="0" vertical="bottom" wrapText="0"/>
    </xf>
    <xf borderId="4" fillId="0" fontId="4" numFmtId="0" xfId="0" applyAlignment="1" applyBorder="1" applyFont="1">
      <alignment horizontal="left" shrinkToFit="0" vertical="bottom" wrapText="0"/>
    </xf>
    <xf borderId="12" fillId="0" fontId="1" numFmtId="165" xfId="0" applyAlignment="1" applyBorder="1" applyFont="1" applyNumberFormat="1">
      <alignment shrinkToFit="0" vertical="bottom" wrapText="0"/>
    </xf>
    <xf borderId="0" fillId="0" fontId="1" numFmtId="0" xfId="0" applyAlignment="1" applyFont="1">
      <alignment horizontal="center" shrinkToFit="0" vertical="center" wrapText="1"/>
    </xf>
    <xf borderId="4" fillId="0" fontId="1" numFmtId="0" xfId="0" applyAlignment="1" applyBorder="1" applyFont="1">
      <alignment horizontal="center" shrinkToFit="0" vertical="bottom" wrapText="0"/>
    </xf>
    <xf borderId="4" fillId="0" fontId="1" numFmtId="4" xfId="0" applyAlignment="1" applyBorder="1" applyFont="1" applyNumberFormat="1">
      <alignment shrinkToFit="0" vertical="bottom" wrapText="0"/>
    </xf>
    <xf borderId="8" fillId="0" fontId="1" numFmtId="0" xfId="0" applyAlignment="1" applyBorder="1" applyFont="1">
      <alignment horizontal="center" shrinkToFit="0" vertical="bottom" wrapText="0"/>
    </xf>
    <xf borderId="8" fillId="0" fontId="1" numFmtId="165" xfId="0" applyAlignment="1" applyBorder="1" applyFont="1" applyNumberFormat="1">
      <alignment shrinkToFit="0" vertical="bottom" wrapText="0"/>
    </xf>
    <xf borderId="8" fillId="0" fontId="1" numFmtId="4" xfId="0" applyAlignment="1" applyBorder="1" applyFont="1" applyNumberFormat="1">
      <alignment shrinkToFit="0" vertical="bottom" wrapText="0"/>
    </xf>
    <xf borderId="13" fillId="0" fontId="1" numFmtId="165" xfId="0" applyAlignment="1" applyBorder="1" applyFont="1" applyNumberFormat="1">
      <alignment shrinkToFit="0" vertical="bottom" wrapText="0"/>
    </xf>
    <xf borderId="4" fillId="0" fontId="1" numFmtId="0" xfId="0" applyAlignment="1" applyBorder="1" applyFont="1">
      <alignment horizontal="left" shrinkToFit="0" vertical="bottom" wrapText="0"/>
    </xf>
    <xf borderId="14" fillId="2" fontId="1" numFmtId="0" xfId="0" applyAlignment="1" applyBorder="1" applyFont="1">
      <alignment horizontal="center" shrinkToFit="0" vertical="bottom" wrapText="1"/>
    </xf>
    <xf borderId="15" fillId="0" fontId="3" numFmtId="0" xfId="0" applyBorder="1" applyFont="1"/>
    <xf borderId="16" fillId="0" fontId="3" numFmtId="0" xfId="0" applyBorder="1" applyFont="1"/>
    <xf borderId="17" fillId="2" fontId="1" numFmtId="0" xfId="0" applyAlignment="1" applyBorder="1" applyFont="1">
      <alignment horizontal="center" shrinkToFit="0" vertical="bottom" wrapText="0"/>
    </xf>
    <xf borderId="18" fillId="0" fontId="3" numFmtId="0" xfId="0" applyBorder="1" applyFont="1"/>
    <xf borderId="19" fillId="2" fontId="6" numFmtId="0" xfId="0" applyAlignment="1" applyBorder="1" applyFont="1">
      <alignment shrinkToFit="0" vertical="bottom" wrapText="0"/>
    </xf>
    <xf borderId="11" fillId="2" fontId="1" numFmtId="0" xfId="0" applyAlignment="1" applyBorder="1" applyFont="1">
      <alignment horizontal="left" shrinkToFit="0" vertical="top" wrapText="0"/>
    </xf>
    <xf borderId="11" fillId="2" fontId="6" numFmtId="0" xfId="0" applyAlignment="1" applyBorder="1" applyFont="1">
      <alignment horizontal="left" shrinkToFit="0" vertical="bottom" wrapText="0"/>
    </xf>
    <xf borderId="20" fillId="2" fontId="1" numFmtId="0" xfId="0" applyAlignment="1" applyBorder="1" applyFont="1">
      <alignment shrinkToFit="0" vertical="bottom" wrapText="0"/>
    </xf>
    <xf borderId="11" fillId="2" fontId="6" numFmtId="0" xfId="0" applyAlignment="1" applyBorder="1" applyFont="1">
      <alignment shrinkToFit="0" vertical="bottom" wrapText="0"/>
    </xf>
    <xf borderId="8" fillId="0" fontId="1" numFmtId="0" xfId="0" applyAlignment="1" applyBorder="1" applyFont="1">
      <alignment horizontal="left" shrinkToFit="0" vertical="bottom" wrapText="0"/>
    </xf>
    <xf borderId="13" fillId="0" fontId="1" numFmtId="0" xfId="0" applyAlignment="1" applyBorder="1" applyFont="1">
      <alignment horizontal="left" shrinkToFit="0" vertical="bottom" wrapText="0"/>
    </xf>
    <xf borderId="13" fillId="0" fontId="3" numFmtId="0" xfId="0" applyBorder="1" applyFont="1"/>
    <xf borderId="19" fillId="2" fontId="1" numFmtId="0" xfId="0" applyAlignment="1" applyBorder="1" applyFont="1">
      <alignment shrinkToFit="0" vertical="bottom" wrapText="0"/>
    </xf>
    <xf borderId="11" fillId="2" fontId="1" numFmtId="0" xfId="0" applyAlignment="1" applyBorder="1" applyFont="1">
      <alignment horizontal="left" shrinkToFit="0" vertical="bottom" wrapText="0"/>
    </xf>
    <xf borderId="8" fillId="0" fontId="1" numFmtId="14" xfId="0" applyAlignment="1" applyBorder="1" applyFont="1" applyNumberFormat="1">
      <alignment horizontal="left" shrinkToFit="0" vertical="bottom" wrapText="0"/>
    </xf>
    <xf borderId="21" fillId="2" fontId="1" numFmtId="0" xfId="0" applyAlignment="1" applyBorder="1" applyFont="1">
      <alignment shrinkToFit="0" vertical="bottom" wrapText="0"/>
    </xf>
    <xf borderId="22" fillId="2" fontId="1" numFmtId="0" xfId="0" applyAlignment="1" applyBorder="1" applyFont="1">
      <alignment horizontal="center" shrinkToFit="0" vertical="bottom" wrapText="0"/>
    </xf>
    <xf borderId="1" fillId="2" fontId="1" numFmtId="0" xfId="0" applyAlignment="1" applyBorder="1" applyFont="1">
      <alignment horizontal="center" shrinkToFit="0" vertical="bottom" wrapText="0"/>
    </xf>
    <xf borderId="19" fillId="2" fontId="1" numFmtId="0" xfId="0" applyAlignment="1" applyBorder="1" applyFont="1">
      <alignment horizontal="left" shrinkToFit="0" vertical="bottom" wrapText="0"/>
    </xf>
    <xf borderId="11" fillId="2" fontId="1" numFmtId="0" xfId="0" applyAlignment="1" applyBorder="1" applyFont="1">
      <alignment horizontal="right" shrinkToFit="0" vertical="bottom" wrapText="0"/>
    </xf>
    <xf borderId="20" fillId="2" fontId="1" numFmtId="0" xfId="0" applyAlignment="1" applyBorder="1" applyFont="1">
      <alignment horizontal="left" shrinkToFit="0" vertical="bottom" wrapText="0"/>
    </xf>
    <xf borderId="23" fillId="2" fontId="1" numFmtId="0" xfId="0" applyAlignment="1" applyBorder="1" applyFont="1">
      <alignment horizontal="center" shrinkToFit="0" vertical="bottom" wrapText="0"/>
    </xf>
    <xf borderId="24" fillId="0" fontId="3" numFmtId="0" xfId="0" applyBorder="1" applyFont="1"/>
    <xf borderId="25" fillId="0" fontId="3" numFmtId="0" xfId="0" applyBorder="1" applyFont="1"/>
    <xf borderId="22" fillId="2" fontId="1" numFmtId="0" xfId="0" applyAlignment="1" applyBorder="1" applyFont="1">
      <alignment shrinkToFit="0" vertical="bottom" wrapText="0"/>
    </xf>
    <xf borderId="22" fillId="2" fontId="1" numFmtId="0" xfId="0" applyAlignment="1" applyBorder="1" applyFont="1">
      <alignment horizontal="right" shrinkToFit="0" vertical="bottom" wrapText="0"/>
    </xf>
    <xf borderId="26" fillId="2" fontId="1"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1.29"/>
    <col customWidth="1" min="4" max="8" width="8.71"/>
    <col customWidth="1" min="9" max="9" width="40.14"/>
    <col customWidth="1" min="10" max="10" width="8.71"/>
    <col customWidth="1" min="11" max="26" width="8.0"/>
  </cols>
  <sheetData>
    <row r="1" ht="6.75" customHeight="1">
      <c r="A1" s="1"/>
      <c r="B1" s="2"/>
      <c r="C1" s="2"/>
      <c r="D1" s="2"/>
      <c r="E1" s="2"/>
      <c r="F1" s="2"/>
      <c r="G1" s="3"/>
      <c r="H1" s="2"/>
      <c r="I1" s="2"/>
      <c r="J1" s="2"/>
      <c r="K1" s="2"/>
      <c r="L1" s="2"/>
      <c r="M1" s="2"/>
      <c r="N1" s="2"/>
      <c r="O1" s="2"/>
      <c r="P1" s="2"/>
      <c r="Q1" s="2"/>
      <c r="R1" s="2"/>
      <c r="S1" s="2"/>
      <c r="T1" s="2"/>
      <c r="U1" s="2"/>
      <c r="V1" s="2"/>
      <c r="W1" s="2"/>
      <c r="X1" s="2"/>
      <c r="Y1" s="2"/>
      <c r="Z1" s="2"/>
    </row>
    <row r="2" ht="23.25" customHeight="1">
      <c r="A2" s="4" t="s">
        <v>1</v>
      </c>
      <c r="B2" s="6"/>
      <c r="C2" s="6"/>
      <c r="D2" s="6"/>
      <c r="E2" s="6"/>
      <c r="F2" s="6"/>
      <c r="G2" s="6"/>
      <c r="H2" s="6"/>
      <c r="I2" s="7"/>
      <c r="J2" s="2"/>
      <c r="K2" s="2"/>
      <c r="L2" s="2"/>
      <c r="M2" s="2"/>
      <c r="N2" s="2"/>
      <c r="O2" s="2"/>
      <c r="P2" s="2"/>
      <c r="Q2" s="2"/>
      <c r="R2" s="2"/>
      <c r="S2" s="2"/>
      <c r="T2" s="2"/>
      <c r="U2" s="2"/>
      <c r="V2" s="2"/>
      <c r="W2" s="2"/>
      <c r="X2" s="2"/>
      <c r="Y2" s="2"/>
      <c r="Z2" s="2"/>
    </row>
    <row r="3" ht="23.25" customHeight="1">
      <c r="A3" s="4" t="s">
        <v>2</v>
      </c>
      <c r="B3" s="6"/>
      <c r="C3" s="6"/>
      <c r="D3" s="6"/>
      <c r="E3" s="6"/>
      <c r="F3" s="6"/>
      <c r="G3" s="6"/>
      <c r="H3" s="6"/>
      <c r="I3" s="7"/>
      <c r="J3" s="2"/>
      <c r="K3" s="2"/>
      <c r="L3" s="2"/>
      <c r="M3" s="2"/>
      <c r="N3" s="2"/>
      <c r="O3" s="2"/>
      <c r="P3" s="2"/>
      <c r="Q3" s="2"/>
      <c r="R3" s="2"/>
      <c r="S3" s="2"/>
      <c r="T3" s="2"/>
      <c r="U3" s="2"/>
      <c r="V3" s="2"/>
      <c r="W3" s="2"/>
      <c r="X3" s="2"/>
      <c r="Y3" s="2"/>
      <c r="Z3" s="2"/>
    </row>
    <row r="4" ht="9.0" customHeight="1">
      <c r="A4" s="8"/>
      <c r="B4" s="2"/>
      <c r="C4" s="2"/>
      <c r="D4" s="2"/>
      <c r="E4" s="2"/>
      <c r="F4" s="2"/>
      <c r="G4" s="2"/>
      <c r="H4" s="2"/>
      <c r="I4" s="2"/>
      <c r="J4" s="2"/>
      <c r="K4" s="2"/>
      <c r="L4" s="2"/>
      <c r="M4" s="2"/>
      <c r="N4" s="2"/>
      <c r="O4" s="2"/>
      <c r="P4" s="2"/>
      <c r="Q4" s="2"/>
      <c r="R4" s="2"/>
      <c r="S4" s="2"/>
      <c r="T4" s="2"/>
      <c r="U4" s="2"/>
      <c r="V4" s="2"/>
      <c r="W4" s="2"/>
      <c r="X4" s="2"/>
      <c r="Y4" s="2"/>
      <c r="Z4" s="2"/>
    </row>
    <row r="5" ht="12.75" customHeight="1">
      <c r="A5" s="8" t="s">
        <v>4</v>
      </c>
      <c r="B5" s="2"/>
      <c r="C5" s="2"/>
      <c r="D5" s="2"/>
      <c r="E5" s="2"/>
      <c r="F5" s="2"/>
      <c r="G5" s="2"/>
      <c r="H5" s="2"/>
      <c r="I5" s="2"/>
      <c r="J5" s="2"/>
      <c r="K5" s="2"/>
      <c r="L5" s="2"/>
      <c r="M5" s="2"/>
      <c r="N5" s="2"/>
      <c r="O5" s="2"/>
      <c r="P5" s="2"/>
      <c r="Q5" s="2"/>
      <c r="R5" s="2"/>
      <c r="S5" s="2"/>
      <c r="T5" s="2"/>
      <c r="U5" s="2"/>
      <c r="V5" s="2"/>
      <c r="W5" s="2"/>
      <c r="X5" s="2"/>
      <c r="Y5" s="2"/>
      <c r="Z5" s="2"/>
    </row>
    <row r="6" ht="12.75" customHeight="1">
      <c r="A6" s="8"/>
      <c r="B6" s="11" t="s">
        <v>6</v>
      </c>
      <c r="D6" s="2"/>
      <c r="E6" s="2"/>
      <c r="F6" s="2"/>
      <c r="G6" s="2"/>
      <c r="H6" s="2"/>
      <c r="I6" s="2"/>
      <c r="J6" s="2"/>
      <c r="K6" s="2"/>
      <c r="L6" s="2"/>
      <c r="M6" s="2"/>
      <c r="N6" s="2"/>
      <c r="O6" s="2"/>
      <c r="P6" s="2"/>
      <c r="Q6" s="2"/>
      <c r="R6" s="2"/>
      <c r="S6" s="2"/>
      <c r="T6" s="2"/>
      <c r="U6" s="2"/>
      <c r="V6" s="2"/>
      <c r="W6" s="2"/>
      <c r="X6" s="2"/>
      <c r="Y6" s="2"/>
      <c r="Z6" s="2"/>
    </row>
    <row r="7" ht="12.75" customHeight="1">
      <c r="A7" s="2"/>
      <c r="B7" s="13" t="s">
        <v>8</v>
      </c>
      <c r="J7" s="2"/>
      <c r="K7" s="2"/>
      <c r="L7" s="2"/>
      <c r="M7" s="2"/>
      <c r="N7" s="2"/>
      <c r="O7" s="2"/>
      <c r="P7" s="2"/>
      <c r="Q7" s="2"/>
      <c r="R7" s="2"/>
      <c r="S7" s="2"/>
      <c r="T7" s="2"/>
      <c r="U7" s="2"/>
      <c r="V7" s="2"/>
      <c r="W7" s="2"/>
      <c r="X7" s="2"/>
      <c r="Y7" s="2"/>
      <c r="Z7" s="2"/>
    </row>
    <row r="8" ht="12.75" customHeight="1">
      <c r="A8" s="2"/>
      <c r="J8" s="2"/>
      <c r="K8" s="2"/>
      <c r="L8" s="2"/>
      <c r="M8" s="2"/>
      <c r="N8" s="2"/>
      <c r="O8" s="2"/>
      <c r="P8" s="2"/>
      <c r="Q8" s="2"/>
      <c r="R8" s="2"/>
      <c r="S8" s="2"/>
      <c r="T8" s="2"/>
      <c r="U8" s="2"/>
      <c r="V8" s="2"/>
      <c r="W8" s="2"/>
      <c r="X8" s="2"/>
      <c r="Y8" s="2"/>
      <c r="Z8" s="2"/>
    </row>
    <row r="9" ht="25.5" customHeight="1">
      <c r="A9" s="2"/>
      <c r="J9" s="2"/>
      <c r="K9" s="2"/>
      <c r="L9" s="2"/>
      <c r="M9" s="2"/>
      <c r="N9" s="2"/>
      <c r="O9" s="2"/>
      <c r="P9" s="2"/>
      <c r="Q9" s="2"/>
      <c r="R9" s="2"/>
      <c r="S9" s="2"/>
      <c r="T9" s="2"/>
      <c r="U9" s="2"/>
      <c r="V9" s="2"/>
      <c r="W9" s="2"/>
      <c r="X9" s="2"/>
      <c r="Y9" s="2"/>
      <c r="Z9" s="2"/>
    </row>
    <row r="10"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2.75" customHeight="1">
      <c r="A11" s="2"/>
      <c r="B11" s="11" t="s">
        <v>14</v>
      </c>
      <c r="D11" s="2"/>
      <c r="E11" s="2"/>
      <c r="F11" s="2"/>
      <c r="G11" s="2"/>
      <c r="H11" s="2"/>
      <c r="I11" s="2"/>
      <c r="J11" s="2"/>
      <c r="K11" s="2"/>
      <c r="L11" s="2"/>
      <c r="M11" s="2"/>
      <c r="N11" s="2"/>
      <c r="O11" s="2"/>
      <c r="P11" s="2"/>
      <c r="Q11" s="2"/>
      <c r="R11" s="2"/>
      <c r="S11" s="2"/>
      <c r="T11" s="2"/>
      <c r="U11" s="2"/>
      <c r="V11" s="2"/>
      <c r="W11" s="2"/>
      <c r="X11" s="2"/>
      <c r="Y11" s="2"/>
      <c r="Z11" s="2"/>
    </row>
    <row r="12" ht="24.75" customHeight="1">
      <c r="A12" s="2"/>
      <c r="B12" s="16" t="s">
        <v>17</v>
      </c>
      <c r="J12" s="2"/>
      <c r="K12" s="2"/>
      <c r="L12" s="2"/>
      <c r="M12" s="2"/>
      <c r="N12" s="2"/>
      <c r="O12" s="2"/>
      <c r="P12" s="2"/>
      <c r="Q12" s="2"/>
      <c r="R12" s="2"/>
      <c r="S12" s="2"/>
      <c r="T12" s="2"/>
      <c r="U12" s="2"/>
      <c r="V12" s="2"/>
      <c r="W12" s="2"/>
      <c r="X12" s="2"/>
      <c r="Y12" s="2"/>
      <c r="Z12" s="2"/>
    </row>
    <row r="13" ht="6.0" customHeight="1">
      <c r="A13" s="2"/>
      <c r="B13" s="18"/>
      <c r="C13" s="18"/>
      <c r="D13" s="18"/>
      <c r="E13" s="18"/>
      <c r="F13" s="18"/>
      <c r="G13" s="18"/>
      <c r="H13" s="18"/>
      <c r="I13" s="18"/>
      <c r="J13" s="2"/>
      <c r="K13" s="2"/>
      <c r="L13" s="2"/>
      <c r="M13" s="2"/>
      <c r="N13" s="2"/>
      <c r="O13" s="2"/>
      <c r="P13" s="2"/>
      <c r="Q13" s="2"/>
      <c r="R13" s="2"/>
      <c r="S13" s="2"/>
      <c r="T13" s="2"/>
      <c r="U13" s="2"/>
      <c r="V13" s="2"/>
      <c r="W13" s="2"/>
      <c r="X13" s="2"/>
      <c r="Y13" s="2"/>
      <c r="Z13" s="2"/>
    </row>
    <row r="14" ht="12.0" customHeight="1">
      <c r="A14" s="2"/>
      <c r="B14" s="11" t="s">
        <v>20</v>
      </c>
      <c r="C14" s="20"/>
      <c r="D14" s="20"/>
      <c r="E14" s="20"/>
      <c r="F14" s="20"/>
      <c r="G14" s="20"/>
      <c r="H14" s="20"/>
      <c r="I14" s="20"/>
      <c r="J14" s="2"/>
      <c r="K14" s="2"/>
      <c r="L14" s="2"/>
      <c r="M14" s="2"/>
      <c r="N14" s="2"/>
      <c r="O14" s="2"/>
      <c r="P14" s="2"/>
      <c r="Q14" s="2"/>
      <c r="R14" s="2"/>
      <c r="S14" s="2"/>
      <c r="T14" s="2"/>
      <c r="U14" s="2"/>
      <c r="V14" s="2"/>
      <c r="W14" s="2"/>
      <c r="X14" s="2"/>
      <c r="Y14" s="2"/>
      <c r="Z14" s="2"/>
    </row>
    <row r="15" ht="51.75" customHeight="1">
      <c r="A15" s="2"/>
      <c r="B15" s="16" t="s">
        <v>22</v>
      </c>
      <c r="J15" s="2"/>
      <c r="K15" s="2"/>
      <c r="L15" s="2"/>
      <c r="M15" s="2"/>
      <c r="N15" s="2"/>
      <c r="O15" s="2"/>
      <c r="P15" s="2"/>
      <c r="Q15" s="2"/>
      <c r="R15" s="2"/>
      <c r="S15" s="2"/>
      <c r="T15" s="2"/>
      <c r="U15" s="2"/>
      <c r="V15" s="2"/>
      <c r="W15" s="2"/>
      <c r="X15" s="2"/>
      <c r="Y15" s="2"/>
      <c r="Z15" s="2"/>
    </row>
    <row r="16" ht="6.0" customHeight="1">
      <c r="A16" s="2"/>
      <c r="B16" s="16"/>
      <c r="C16" s="16"/>
      <c r="D16" s="16"/>
      <c r="E16" s="16"/>
      <c r="F16" s="16"/>
      <c r="G16" s="16"/>
      <c r="H16" s="16"/>
      <c r="I16" s="16"/>
      <c r="J16" s="2"/>
      <c r="K16" s="2"/>
      <c r="L16" s="2"/>
      <c r="M16" s="2"/>
      <c r="N16" s="2"/>
      <c r="O16" s="2"/>
      <c r="P16" s="2"/>
      <c r="Q16" s="2"/>
      <c r="R16" s="2"/>
      <c r="S16" s="2"/>
      <c r="T16" s="2"/>
      <c r="U16" s="2"/>
      <c r="V16" s="2"/>
      <c r="W16" s="2"/>
      <c r="X16" s="2"/>
      <c r="Y16" s="2"/>
      <c r="Z16" s="2"/>
    </row>
    <row r="17" ht="12.75" customHeight="1">
      <c r="A17" s="22" t="s">
        <v>24</v>
      </c>
      <c r="B17" s="2"/>
      <c r="C17" s="2"/>
      <c r="D17" s="2"/>
      <c r="E17" s="2"/>
      <c r="F17" s="2"/>
      <c r="G17" s="2"/>
      <c r="H17" s="2"/>
      <c r="I17" s="2"/>
      <c r="J17" s="2"/>
      <c r="K17" s="2"/>
      <c r="L17" s="2"/>
      <c r="M17" s="2"/>
      <c r="N17" s="2"/>
      <c r="O17" s="2"/>
      <c r="P17" s="2"/>
      <c r="Q17" s="2"/>
      <c r="R17" s="2"/>
      <c r="S17" s="2"/>
      <c r="T17" s="2"/>
      <c r="U17" s="2"/>
      <c r="V17" s="2"/>
      <c r="W17" s="2"/>
      <c r="X17" s="2"/>
      <c r="Y17" s="2"/>
      <c r="Z17" s="2"/>
    </row>
    <row r="18" ht="27.0" customHeight="1">
      <c r="A18" s="2"/>
      <c r="B18" s="13" t="s">
        <v>26</v>
      </c>
      <c r="J18" s="2"/>
      <c r="K18" s="2"/>
      <c r="L18" s="2"/>
      <c r="M18" s="2"/>
      <c r="N18" s="2"/>
      <c r="O18" s="2"/>
      <c r="P18" s="2"/>
      <c r="Q18" s="2"/>
      <c r="R18" s="2"/>
      <c r="S18" s="2"/>
      <c r="T18" s="2"/>
      <c r="U18" s="2"/>
      <c r="V18" s="2"/>
      <c r="W18" s="2"/>
      <c r="X18" s="2"/>
      <c r="Y18" s="2"/>
      <c r="Z18" s="2"/>
    </row>
    <row r="19" ht="5.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2.75" customHeight="1">
      <c r="A20" s="22" t="s">
        <v>29</v>
      </c>
      <c r="B20" s="2"/>
      <c r="C20" s="2"/>
      <c r="D20" s="2"/>
      <c r="E20" s="2"/>
      <c r="F20" s="2"/>
      <c r="G20" s="2"/>
      <c r="H20" s="2"/>
      <c r="I20" s="2"/>
      <c r="J20" s="2"/>
      <c r="K20" s="2"/>
      <c r="L20" s="2"/>
      <c r="M20" s="2"/>
      <c r="N20" s="2"/>
      <c r="O20" s="2"/>
      <c r="P20" s="2"/>
      <c r="Q20" s="2"/>
      <c r="R20" s="2"/>
      <c r="S20" s="2"/>
      <c r="T20" s="2"/>
      <c r="U20" s="2"/>
      <c r="V20" s="2"/>
      <c r="W20" s="2"/>
      <c r="X20" s="2"/>
      <c r="Y20" s="2"/>
      <c r="Z20" s="2"/>
    </row>
    <row r="21" ht="28.5" customHeight="1">
      <c r="A21" s="2"/>
      <c r="B21" s="13" t="s">
        <v>30</v>
      </c>
      <c r="J21" s="2"/>
      <c r="K21" s="2"/>
      <c r="L21" s="2"/>
      <c r="M21" s="2"/>
      <c r="N21" s="2"/>
      <c r="O21" s="2"/>
      <c r="P21" s="2"/>
      <c r="Q21" s="2"/>
      <c r="R21" s="2"/>
      <c r="S21" s="2"/>
      <c r="T21" s="2"/>
      <c r="U21" s="2"/>
      <c r="V21" s="2"/>
      <c r="W21" s="2"/>
      <c r="X21" s="2"/>
      <c r="Y21" s="2"/>
      <c r="Z21" s="2"/>
    </row>
    <row r="22" ht="6.0"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2.75" customHeight="1">
      <c r="A23" s="22" t="s">
        <v>31</v>
      </c>
      <c r="B23" s="2"/>
      <c r="C23" s="2"/>
      <c r="D23" s="20"/>
      <c r="E23" s="20"/>
      <c r="F23" s="20"/>
      <c r="G23" s="20"/>
      <c r="H23" s="20"/>
      <c r="I23" s="20"/>
      <c r="J23" s="20"/>
      <c r="K23" s="2"/>
      <c r="L23" s="2"/>
      <c r="M23" s="2"/>
      <c r="N23" s="2"/>
      <c r="O23" s="2"/>
      <c r="P23" s="2"/>
      <c r="Q23" s="2"/>
      <c r="R23" s="2"/>
      <c r="S23" s="2"/>
      <c r="T23" s="2"/>
      <c r="U23" s="2"/>
      <c r="V23" s="2"/>
      <c r="W23" s="2"/>
      <c r="X23" s="2"/>
      <c r="Y23" s="2"/>
      <c r="Z23" s="2"/>
    </row>
    <row r="24" ht="25.5" customHeight="1">
      <c r="A24" s="2"/>
      <c r="B24" s="18" t="s">
        <v>32</v>
      </c>
      <c r="J24" s="2"/>
      <c r="K24" s="2"/>
      <c r="L24" s="2"/>
      <c r="M24" s="2"/>
      <c r="N24" s="2"/>
      <c r="O24" s="2"/>
      <c r="P24" s="2"/>
      <c r="Q24" s="2"/>
      <c r="R24" s="2"/>
      <c r="S24" s="2"/>
      <c r="T24" s="2"/>
      <c r="U24" s="2"/>
      <c r="V24" s="2"/>
      <c r="W24" s="2"/>
      <c r="X24" s="2"/>
      <c r="Y24" s="2"/>
      <c r="Z24" s="2"/>
    </row>
    <row r="25" ht="6.0"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2.75" customHeight="1">
      <c r="A26" s="22" t="s">
        <v>33</v>
      </c>
      <c r="B26" s="2"/>
      <c r="C26" s="2"/>
      <c r="D26" s="20"/>
      <c r="E26" s="20"/>
      <c r="F26" s="20"/>
      <c r="G26" s="20"/>
      <c r="H26" s="20"/>
      <c r="I26" s="20"/>
      <c r="J26" s="20"/>
      <c r="K26" s="2"/>
      <c r="L26" s="2"/>
      <c r="M26" s="2"/>
      <c r="N26" s="2"/>
      <c r="O26" s="2"/>
      <c r="P26" s="2"/>
      <c r="Q26" s="2"/>
      <c r="R26" s="2"/>
      <c r="S26" s="2"/>
      <c r="T26" s="2"/>
      <c r="U26" s="2"/>
      <c r="V26" s="2"/>
      <c r="W26" s="2"/>
      <c r="X26" s="2"/>
      <c r="Y26" s="2"/>
      <c r="Z26" s="2"/>
    </row>
    <row r="27" ht="26.25" customHeight="1">
      <c r="A27" s="2"/>
      <c r="B27" s="18" t="s">
        <v>34</v>
      </c>
      <c r="J27" s="2"/>
      <c r="K27" s="2"/>
      <c r="L27" s="2"/>
      <c r="M27" s="2"/>
      <c r="N27" s="2"/>
      <c r="O27" s="2"/>
      <c r="P27" s="2"/>
      <c r="Q27" s="2"/>
      <c r="R27" s="2"/>
      <c r="S27" s="2"/>
      <c r="T27" s="2"/>
      <c r="U27" s="2"/>
      <c r="V27" s="2"/>
      <c r="W27" s="2"/>
      <c r="X27" s="2"/>
      <c r="Y27" s="2"/>
      <c r="Z27" s="2"/>
    </row>
    <row r="28" ht="6.0"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2.75" customHeight="1">
      <c r="A29" s="22" t="s">
        <v>36</v>
      </c>
      <c r="B29" s="2"/>
      <c r="C29" s="2"/>
      <c r="D29" s="20"/>
      <c r="E29" s="20"/>
      <c r="F29" s="20"/>
      <c r="G29" s="20"/>
      <c r="H29" s="20"/>
      <c r="I29" s="20"/>
      <c r="J29" s="20"/>
      <c r="K29" s="2"/>
      <c r="L29" s="2"/>
      <c r="M29" s="2"/>
      <c r="N29" s="2"/>
      <c r="O29" s="2"/>
      <c r="P29" s="2"/>
      <c r="Q29" s="2"/>
      <c r="R29" s="2"/>
      <c r="S29" s="2"/>
      <c r="T29" s="2"/>
      <c r="U29" s="2"/>
      <c r="V29" s="2"/>
      <c r="W29" s="2"/>
      <c r="X29" s="2"/>
      <c r="Y29" s="2"/>
      <c r="Z29" s="2"/>
    </row>
    <row r="30" ht="25.5" customHeight="1">
      <c r="A30" s="2"/>
      <c r="B30" s="32" t="s">
        <v>38</v>
      </c>
      <c r="J30" s="2"/>
      <c r="K30" s="2"/>
      <c r="L30" s="2"/>
      <c r="M30" s="2"/>
      <c r="N30" s="2"/>
      <c r="O30" s="2"/>
      <c r="P30" s="2"/>
      <c r="Q30" s="2"/>
      <c r="R30" s="2"/>
      <c r="S30" s="2"/>
      <c r="T30" s="2"/>
      <c r="U30" s="2"/>
      <c r="V30" s="2"/>
      <c r="W30" s="2"/>
      <c r="X30" s="2"/>
      <c r="Y30" s="2"/>
      <c r="Z30" s="2"/>
    </row>
    <row r="31" ht="52.5" customHeight="1">
      <c r="A31" s="2"/>
      <c r="B31" s="32" t="s">
        <v>39</v>
      </c>
      <c r="J31" s="2"/>
      <c r="K31" s="2"/>
      <c r="L31" s="2"/>
      <c r="M31" s="2"/>
      <c r="N31" s="2"/>
      <c r="O31" s="2"/>
      <c r="P31" s="2"/>
      <c r="Q31" s="2"/>
      <c r="R31" s="2"/>
      <c r="S31" s="2"/>
      <c r="T31" s="2"/>
      <c r="U31" s="2"/>
      <c r="V31" s="2"/>
      <c r="W31" s="2"/>
      <c r="X31" s="2"/>
      <c r="Y31" s="2"/>
      <c r="Z31" s="2"/>
    </row>
    <row r="32" ht="6.0"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2.75" customHeight="1">
      <c r="A33" s="22" t="s">
        <v>40</v>
      </c>
      <c r="B33" s="2"/>
      <c r="C33" s="2"/>
      <c r="D33" s="20"/>
      <c r="E33" s="20"/>
      <c r="F33" s="20"/>
      <c r="G33" s="20"/>
      <c r="H33" s="20"/>
      <c r="I33" s="20"/>
      <c r="J33" s="2"/>
      <c r="K33" s="2"/>
      <c r="L33" s="2"/>
      <c r="M33" s="2"/>
      <c r="N33" s="2"/>
      <c r="O33" s="2"/>
      <c r="P33" s="2"/>
      <c r="Q33" s="2"/>
      <c r="R33" s="2"/>
      <c r="S33" s="2"/>
      <c r="T33" s="2"/>
      <c r="U33" s="2"/>
      <c r="V33" s="2"/>
      <c r="W33" s="2"/>
      <c r="X33" s="2"/>
      <c r="Y33" s="2"/>
      <c r="Z33" s="2"/>
    </row>
    <row r="34" ht="12.75" customHeight="1">
      <c r="A34" s="2"/>
      <c r="B34" s="18" t="s">
        <v>41</v>
      </c>
      <c r="J34" s="2"/>
      <c r="K34" s="2"/>
      <c r="L34" s="2"/>
      <c r="M34" s="2"/>
      <c r="N34" s="2"/>
      <c r="O34" s="2"/>
      <c r="P34" s="2"/>
      <c r="Q34" s="2"/>
      <c r="R34" s="2"/>
      <c r="S34" s="2"/>
      <c r="T34" s="2"/>
      <c r="U34" s="2"/>
      <c r="V34" s="2"/>
      <c r="W34" s="2"/>
      <c r="X34" s="2"/>
      <c r="Y34" s="2"/>
      <c r="Z34" s="2"/>
    </row>
    <row r="35" ht="5.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2.75" customHeight="1">
      <c r="A36" s="22" t="s">
        <v>42</v>
      </c>
      <c r="B36" s="2"/>
      <c r="C36" s="2"/>
      <c r="D36" s="20"/>
      <c r="E36" s="20"/>
      <c r="F36" s="20"/>
      <c r="G36" s="20"/>
      <c r="H36" s="20"/>
      <c r="I36" s="20"/>
      <c r="J36" s="2"/>
      <c r="K36" s="2"/>
      <c r="L36" s="2"/>
      <c r="M36" s="2"/>
      <c r="N36" s="2"/>
      <c r="O36" s="2"/>
      <c r="P36" s="2"/>
      <c r="Q36" s="2"/>
      <c r="R36" s="2"/>
      <c r="S36" s="2"/>
      <c r="T36" s="2"/>
      <c r="U36" s="2"/>
      <c r="V36" s="2"/>
      <c r="W36" s="2"/>
      <c r="X36" s="2"/>
      <c r="Y36" s="2"/>
      <c r="Z36" s="2"/>
    </row>
    <row r="37" ht="24.75" customHeight="1">
      <c r="A37" s="2"/>
      <c r="B37" s="18" t="s">
        <v>44</v>
      </c>
      <c r="J37" s="2"/>
      <c r="K37" s="2"/>
      <c r="L37" s="2"/>
      <c r="M37" s="2"/>
      <c r="N37" s="2"/>
      <c r="O37" s="2"/>
      <c r="P37" s="2"/>
      <c r="Q37" s="2"/>
      <c r="R37" s="2"/>
      <c r="S37" s="2"/>
      <c r="T37" s="2"/>
      <c r="U37" s="2"/>
      <c r="V37" s="2"/>
      <c r="W37" s="2"/>
      <c r="X37" s="2"/>
      <c r="Y37" s="2"/>
      <c r="Z37" s="2"/>
    </row>
    <row r="38" ht="5.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19.25" customHeight="1">
      <c r="A39" s="37" t="s">
        <v>46</v>
      </c>
      <c r="B39" s="38"/>
      <c r="C39" s="38"/>
      <c r="D39" s="38"/>
      <c r="E39" s="38"/>
      <c r="F39" s="38"/>
      <c r="G39" s="38"/>
      <c r="H39" s="38"/>
      <c r="I39" s="39"/>
      <c r="J39" s="2"/>
      <c r="K39" s="2"/>
      <c r="L39" s="2"/>
      <c r="M39" s="2"/>
      <c r="N39" s="2"/>
      <c r="O39" s="2"/>
      <c r="P39" s="2"/>
      <c r="Q39" s="2"/>
      <c r="R39" s="2"/>
      <c r="S39" s="2"/>
      <c r="T39" s="2"/>
      <c r="U39" s="2"/>
      <c r="V39" s="2"/>
      <c r="W39" s="2"/>
      <c r="X39" s="2"/>
      <c r="Y39" s="2"/>
      <c r="Z39" s="2"/>
    </row>
    <row r="40"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6">
    <mergeCell ref="B11:C11"/>
    <mergeCell ref="B12:I12"/>
    <mergeCell ref="B27:I27"/>
    <mergeCell ref="B30:I30"/>
    <mergeCell ref="B37:I37"/>
    <mergeCell ref="B31:I31"/>
    <mergeCell ref="B34:I34"/>
    <mergeCell ref="B18:I18"/>
    <mergeCell ref="B21:I21"/>
    <mergeCell ref="B24:I24"/>
    <mergeCell ref="B15:I15"/>
    <mergeCell ref="A2:I2"/>
    <mergeCell ref="B6:C6"/>
    <mergeCell ref="B7:I9"/>
    <mergeCell ref="A3:I3"/>
    <mergeCell ref="A39:I3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2.14"/>
    <col customWidth="1" min="3" max="4" width="10.71"/>
    <col customWidth="1" min="5" max="5" width="1.86"/>
    <col customWidth="1" min="6" max="6" width="10.71"/>
    <col customWidth="1" min="7" max="7" width="9.57"/>
    <col customWidth="1" min="8" max="8" width="10.71"/>
    <col customWidth="1" min="9" max="9" width="2.14"/>
    <col customWidth="1" min="10" max="11" width="10.71"/>
    <col customWidth="1" min="12" max="13" width="8.71"/>
    <col customWidth="1" min="14" max="26" width="8.0"/>
  </cols>
  <sheetData>
    <row r="1" ht="6.75" customHeight="1">
      <c r="A1" s="1"/>
      <c r="B1" s="2"/>
      <c r="C1" s="2"/>
      <c r="D1" s="2"/>
      <c r="E1" s="2"/>
      <c r="F1" s="2"/>
      <c r="G1" s="3"/>
      <c r="H1" s="2"/>
      <c r="I1" s="2"/>
      <c r="J1" s="2"/>
      <c r="K1" s="2"/>
      <c r="L1" s="2"/>
      <c r="M1" s="2"/>
      <c r="N1" s="2"/>
      <c r="O1" s="2"/>
      <c r="P1" s="2"/>
      <c r="Q1" s="2"/>
      <c r="R1" s="2"/>
      <c r="S1" s="2"/>
      <c r="T1" s="2"/>
      <c r="U1" s="2"/>
      <c r="V1" s="2"/>
      <c r="W1" s="2"/>
      <c r="X1" s="2"/>
      <c r="Y1" s="2"/>
      <c r="Z1" s="2"/>
    </row>
    <row r="2" ht="23.25" customHeight="1">
      <c r="A2" s="5" t="s">
        <v>0</v>
      </c>
      <c r="B2" s="6"/>
      <c r="C2" s="6"/>
      <c r="D2" s="6"/>
      <c r="E2" s="6"/>
      <c r="F2" s="6"/>
      <c r="G2" s="6"/>
      <c r="H2" s="6"/>
      <c r="I2" s="6"/>
      <c r="J2" s="7"/>
      <c r="K2" s="2"/>
      <c r="L2" s="2"/>
      <c r="M2" s="2"/>
      <c r="N2" s="2"/>
      <c r="O2" s="2"/>
      <c r="P2" s="2"/>
      <c r="Q2" s="2"/>
      <c r="R2" s="2"/>
      <c r="S2" s="2"/>
      <c r="T2" s="2"/>
      <c r="U2" s="2"/>
      <c r="V2" s="2"/>
      <c r="W2" s="2"/>
      <c r="X2" s="2"/>
      <c r="Y2" s="2"/>
      <c r="Z2" s="2"/>
    </row>
    <row r="3" ht="23.25" customHeight="1">
      <c r="A3" s="5" t="s">
        <v>3</v>
      </c>
      <c r="B3" s="6"/>
      <c r="C3" s="6"/>
      <c r="D3" s="6"/>
      <c r="E3" s="6"/>
      <c r="F3" s="6"/>
      <c r="G3" s="6"/>
      <c r="H3" s="6"/>
      <c r="I3" s="6"/>
      <c r="J3" s="7"/>
      <c r="K3" s="2"/>
      <c r="L3" s="2"/>
      <c r="M3" s="2"/>
      <c r="N3" s="2"/>
      <c r="O3" s="2"/>
      <c r="P3" s="2"/>
      <c r="Q3" s="2"/>
      <c r="R3" s="2"/>
      <c r="S3" s="2"/>
      <c r="T3" s="2"/>
      <c r="U3" s="2"/>
      <c r="V3" s="2"/>
      <c r="W3" s="2"/>
      <c r="X3" s="2"/>
      <c r="Y3" s="2"/>
      <c r="Z3" s="2"/>
    </row>
    <row r="4" ht="6.75" customHeight="1">
      <c r="A4" s="1"/>
      <c r="B4" s="2"/>
      <c r="C4" s="2"/>
      <c r="D4" s="2"/>
      <c r="E4" s="2"/>
      <c r="F4" s="2"/>
      <c r="G4" s="3"/>
      <c r="H4" s="2"/>
      <c r="I4" s="2"/>
      <c r="J4" s="2"/>
      <c r="K4" s="2"/>
      <c r="L4" s="2"/>
      <c r="M4" s="2"/>
      <c r="N4" s="2"/>
      <c r="O4" s="2"/>
      <c r="P4" s="2"/>
      <c r="Q4" s="2"/>
      <c r="R4" s="2"/>
      <c r="S4" s="2"/>
      <c r="T4" s="2"/>
      <c r="U4" s="2"/>
      <c r="V4" s="2"/>
      <c r="W4" s="2"/>
      <c r="X4" s="2"/>
      <c r="Y4" s="2"/>
      <c r="Z4" s="2"/>
    </row>
    <row r="5" ht="12.75" customHeight="1">
      <c r="A5" s="2" t="s">
        <v>5</v>
      </c>
      <c r="B5" s="2"/>
      <c r="C5" s="9">
        <v>43726.0</v>
      </c>
      <c r="D5" s="10"/>
      <c r="E5" s="12"/>
      <c r="F5" s="2"/>
      <c r="G5" s="3"/>
      <c r="H5" s="2"/>
      <c r="I5" s="2"/>
      <c r="J5" s="2"/>
      <c r="K5" s="2"/>
      <c r="L5" s="2"/>
      <c r="M5" s="2"/>
      <c r="N5" s="2"/>
      <c r="O5" s="2"/>
      <c r="P5" s="2"/>
      <c r="Q5" s="2"/>
      <c r="R5" s="2"/>
      <c r="S5" s="2"/>
      <c r="T5" s="2"/>
      <c r="U5" s="2"/>
      <c r="V5" s="2"/>
      <c r="W5" s="2"/>
      <c r="X5" s="2"/>
      <c r="Y5" s="2"/>
      <c r="Z5" s="2"/>
    </row>
    <row r="6" ht="12.75" customHeight="1">
      <c r="A6" s="2" t="s">
        <v>7</v>
      </c>
      <c r="B6" s="2"/>
      <c r="C6" s="14" t="s">
        <v>9</v>
      </c>
      <c r="D6" s="10"/>
      <c r="E6" s="10"/>
      <c r="F6" s="10"/>
      <c r="G6" s="10"/>
      <c r="H6" s="10"/>
      <c r="I6" s="15"/>
      <c r="J6" s="2"/>
      <c r="K6" s="2"/>
      <c r="L6" s="2"/>
      <c r="M6" s="2"/>
      <c r="N6" s="2"/>
      <c r="O6" s="2"/>
      <c r="P6" s="2"/>
      <c r="Q6" s="2"/>
      <c r="R6" s="2"/>
      <c r="S6" s="2"/>
      <c r="T6" s="2"/>
      <c r="U6" s="2"/>
      <c r="V6" s="2"/>
      <c r="W6" s="2"/>
      <c r="X6" s="2"/>
      <c r="Y6" s="2"/>
      <c r="Z6" s="2"/>
    </row>
    <row r="7" ht="12.75" customHeight="1">
      <c r="A7" s="2" t="s">
        <v>10</v>
      </c>
      <c r="B7" s="2"/>
      <c r="C7" s="14" t="s">
        <v>11</v>
      </c>
      <c r="D7" s="10"/>
      <c r="E7" s="10"/>
      <c r="F7" s="10"/>
      <c r="G7" s="10"/>
      <c r="H7" s="10"/>
      <c r="I7" s="15"/>
      <c r="J7" s="2"/>
      <c r="K7" s="2"/>
      <c r="L7" s="2"/>
      <c r="M7" s="2"/>
      <c r="N7" s="2"/>
      <c r="O7" s="2"/>
      <c r="P7" s="2"/>
      <c r="Q7" s="2"/>
      <c r="R7" s="2"/>
      <c r="S7" s="2"/>
      <c r="T7" s="2"/>
      <c r="U7" s="2"/>
      <c r="V7" s="2"/>
      <c r="W7" s="2"/>
      <c r="X7" s="2"/>
      <c r="Y7" s="2"/>
      <c r="Z7" s="2"/>
    </row>
    <row r="8" ht="12.75" customHeight="1">
      <c r="A8" s="2" t="s">
        <v>12</v>
      </c>
      <c r="B8" s="2"/>
      <c r="C8" s="14" t="s">
        <v>13</v>
      </c>
      <c r="D8" s="10"/>
      <c r="E8" s="10"/>
      <c r="F8" s="10"/>
      <c r="G8" s="10"/>
      <c r="H8" s="10"/>
      <c r="I8" s="15"/>
      <c r="J8" s="2"/>
      <c r="K8" s="2"/>
      <c r="L8" s="2"/>
      <c r="M8" s="2"/>
      <c r="N8" s="2"/>
      <c r="O8" s="2"/>
      <c r="P8" s="2"/>
      <c r="Q8" s="2"/>
      <c r="R8" s="2"/>
      <c r="S8" s="2"/>
      <c r="T8" s="2"/>
      <c r="U8" s="2"/>
      <c r="V8" s="2"/>
      <c r="W8" s="2"/>
      <c r="X8" s="2"/>
      <c r="Y8" s="2"/>
      <c r="Z8" s="2"/>
    </row>
    <row r="9" ht="12.75" customHeight="1">
      <c r="A9" s="2" t="s">
        <v>15</v>
      </c>
      <c r="B9" s="2"/>
      <c r="C9" s="14" t="s">
        <v>16</v>
      </c>
      <c r="D9" s="10"/>
      <c r="E9" s="10"/>
      <c r="F9" s="10"/>
      <c r="G9" s="10"/>
      <c r="H9" s="10"/>
      <c r="I9" s="15"/>
      <c r="J9" s="2"/>
      <c r="K9" s="2"/>
      <c r="L9" s="2"/>
      <c r="M9" s="2"/>
      <c r="N9" s="2"/>
      <c r="O9" s="2"/>
      <c r="P9" s="2"/>
      <c r="Q9" s="2"/>
      <c r="R9" s="2"/>
      <c r="S9" s="2"/>
      <c r="T9" s="2"/>
      <c r="U9" s="2"/>
      <c r="V9" s="2"/>
      <c r="W9" s="2"/>
      <c r="X9" s="2"/>
      <c r="Y9" s="2"/>
      <c r="Z9" s="2"/>
    </row>
    <row r="10" ht="12.75" customHeight="1">
      <c r="A10" s="2"/>
      <c r="B10" s="2"/>
      <c r="C10" s="15"/>
      <c r="D10" s="15"/>
      <c r="E10" s="15"/>
      <c r="F10" s="15"/>
      <c r="G10" s="17"/>
      <c r="H10" s="15"/>
      <c r="I10" s="15"/>
      <c r="J10" s="2"/>
      <c r="K10" s="2"/>
      <c r="L10" s="2"/>
      <c r="M10" s="2"/>
      <c r="N10" s="2"/>
      <c r="O10" s="2"/>
      <c r="P10" s="2"/>
      <c r="Q10" s="2"/>
      <c r="R10" s="2"/>
      <c r="S10" s="2"/>
      <c r="T10" s="2"/>
      <c r="U10" s="2"/>
      <c r="V10" s="2"/>
      <c r="W10" s="2"/>
      <c r="X10" s="2"/>
      <c r="Y10" s="2"/>
      <c r="Z10" s="2"/>
    </row>
    <row r="11" ht="12.75" customHeight="1">
      <c r="A11" s="11" t="s">
        <v>18</v>
      </c>
      <c r="C11" s="2"/>
      <c r="D11" s="2"/>
      <c r="E11" s="2"/>
      <c r="F11" s="2"/>
      <c r="G11" s="3"/>
      <c r="H11" s="2"/>
      <c r="I11" s="2"/>
      <c r="J11" s="2"/>
      <c r="K11" s="2"/>
      <c r="L11" s="2"/>
      <c r="M11" s="2"/>
      <c r="N11" s="2"/>
      <c r="O11" s="2"/>
      <c r="P11" s="2"/>
      <c r="Q11" s="2"/>
      <c r="R11" s="2"/>
      <c r="S11" s="2"/>
      <c r="T11" s="2"/>
      <c r="U11" s="2"/>
      <c r="V11" s="2"/>
      <c r="W11" s="2"/>
      <c r="X11" s="2"/>
      <c r="Y11" s="2"/>
      <c r="Z11" s="2"/>
    </row>
    <row r="12" ht="15.0" customHeight="1">
      <c r="A12" s="11" t="s">
        <v>19</v>
      </c>
      <c r="C12" s="19" t="s">
        <v>21</v>
      </c>
      <c r="I12" s="2"/>
      <c r="J12" s="2"/>
      <c r="K12" s="2"/>
      <c r="L12" s="2"/>
      <c r="M12" s="2"/>
      <c r="N12" s="2"/>
      <c r="O12" s="2"/>
      <c r="P12" s="2"/>
      <c r="Q12" s="2"/>
      <c r="R12" s="2"/>
      <c r="S12" s="2"/>
      <c r="T12" s="2"/>
      <c r="U12" s="2"/>
      <c r="V12" s="2"/>
      <c r="W12" s="2"/>
      <c r="X12" s="2"/>
      <c r="Y12" s="2"/>
      <c r="Z12" s="2"/>
    </row>
    <row r="13" ht="12.75" customHeight="1">
      <c r="A13" s="20"/>
      <c r="B13" s="20"/>
      <c r="I13" s="2"/>
      <c r="J13" s="2"/>
      <c r="K13" s="2"/>
      <c r="L13" s="2"/>
      <c r="M13" s="2"/>
      <c r="N13" s="2"/>
      <c r="O13" s="2"/>
      <c r="P13" s="2"/>
      <c r="Q13" s="2"/>
      <c r="R13" s="2"/>
      <c r="S13" s="2"/>
      <c r="T13" s="2"/>
      <c r="U13" s="2"/>
      <c r="V13" s="2"/>
      <c r="W13" s="2"/>
      <c r="X13" s="2"/>
      <c r="Y13" s="2"/>
      <c r="Z13" s="2"/>
    </row>
    <row r="14" ht="12.75" customHeight="1">
      <c r="A14" s="2"/>
      <c r="B14" s="21" t="s">
        <v>23</v>
      </c>
      <c r="C14" s="6"/>
      <c r="D14" s="7"/>
      <c r="E14" s="11"/>
      <c r="F14" s="2"/>
      <c r="G14" s="3"/>
      <c r="H14" s="2"/>
      <c r="I14" s="2"/>
      <c r="J14" s="2"/>
      <c r="K14" s="2"/>
      <c r="L14" s="2"/>
      <c r="M14" s="2"/>
      <c r="N14" s="2"/>
      <c r="O14" s="2"/>
      <c r="P14" s="2"/>
      <c r="Q14" s="2"/>
      <c r="R14" s="2"/>
      <c r="S14" s="2"/>
      <c r="T14" s="2"/>
      <c r="U14" s="2"/>
      <c r="V14" s="2"/>
      <c r="W14" s="2"/>
      <c r="X14" s="2"/>
      <c r="Y14" s="2"/>
      <c r="Z14" s="2"/>
    </row>
    <row r="15" ht="12.75" customHeight="1">
      <c r="A15" s="2"/>
      <c r="B15" s="2"/>
      <c r="C15" s="23" t="s">
        <v>25</v>
      </c>
      <c r="D15" s="24">
        <f>180*52*0.05</f>
        <v>468</v>
      </c>
      <c r="E15" s="2" t="s">
        <v>27</v>
      </c>
      <c r="F15" s="25">
        <v>11.0</v>
      </c>
      <c r="G15" s="3" t="s">
        <v>28</v>
      </c>
      <c r="H15" s="25">
        <f t="shared" ref="H15:H18" si="1">SUM(D15*F15)</f>
        <v>5148</v>
      </c>
      <c r="I15" s="26"/>
      <c r="J15" s="2"/>
      <c r="K15" s="2"/>
      <c r="L15" s="2"/>
      <c r="M15" s="2"/>
      <c r="N15" s="2"/>
      <c r="O15" s="2"/>
      <c r="P15" s="2"/>
      <c r="Q15" s="2"/>
      <c r="R15" s="2"/>
      <c r="S15" s="2"/>
      <c r="T15" s="2"/>
      <c r="U15" s="2"/>
      <c r="V15" s="2"/>
      <c r="W15" s="2"/>
      <c r="X15" s="2"/>
      <c r="Y15" s="2"/>
      <c r="Z15" s="2"/>
    </row>
    <row r="16" ht="12.75" customHeight="1">
      <c r="A16" s="2"/>
      <c r="B16" s="2"/>
      <c r="C16" s="23" t="s">
        <v>25</v>
      </c>
      <c r="D16" s="24">
        <f>120*52*0.05</f>
        <v>312</v>
      </c>
      <c r="E16" s="2" t="s">
        <v>27</v>
      </c>
      <c r="F16" s="25">
        <v>11.0</v>
      </c>
      <c r="G16" s="3" t="s">
        <v>28</v>
      </c>
      <c r="H16" s="25">
        <f t="shared" si="1"/>
        <v>3432</v>
      </c>
      <c r="I16" s="26"/>
      <c r="J16" s="2"/>
      <c r="K16" s="2"/>
      <c r="L16" s="2"/>
      <c r="M16" s="2"/>
      <c r="N16" s="2"/>
      <c r="O16" s="2"/>
      <c r="P16" s="2"/>
      <c r="Q16" s="2"/>
      <c r="R16" s="2"/>
      <c r="S16" s="2"/>
      <c r="T16" s="2"/>
      <c r="U16" s="2"/>
      <c r="V16" s="2"/>
      <c r="W16" s="2"/>
      <c r="X16" s="2"/>
      <c r="Y16" s="2"/>
      <c r="Z16" s="2"/>
    </row>
    <row r="17" ht="12.75" customHeight="1">
      <c r="A17" s="2"/>
      <c r="B17" s="2"/>
      <c r="C17" s="23" t="s">
        <v>25</v>
      </c>
      <c r="D17" s="24">
        <f>45*52*0.05</f>
        <v>117</v>
      </c>
      <c r="E17" s="2" t="s">
        <v>27</v>
      </c>
      <c r="F17" s="25">
        <v>12.0</v>
      </c>
      <c r="G17" s="3" t="s">
        <v>28</v>
      </c>
      <c r="H17" s="25">
        <f t="shared" si="1"/>
        <v>1404</v>
      </c>
      <c r="I17" s="26"/>
      <c r="J17" s="2"/>
      <c r="K17" s="2"/>
      <c r="L17" s="2"/>
      <c r="M17" s="2"/>
      <c r="N17" s="2"/>
      <c r="O17" s="2"/>
      <c r="P17" s="2"/>
      <c r="Q17" s="2"/>
      <c r="R17" s="2"/>
      <c r="S17" s="2"/>
      <c r="T17" s="2"/>
      <c r="U17" s="2"/>
      <c r="V17" s="2"/>
      <c r="W17" s="2"/>
      <c r="X17" s="2"/>
      <c r="Y17" s="2"/>
      <c r="Z17" s="2"/>
    </row>
    <row r="18" ht="13.5" customHeight="1">
      <c r="A18" s="2"/>
      <c r="B18" s="2"/>
      <c r="C18" s="23" t="s">
        <v>25</v>
      </c>
      <c r="D18" s="27"/>
      <c r="E18" s="2" t="s">
        <v>27</v>
      </c>
      <c r="F18" s="25"/>
      <c r="G18" s="3" t="s">
        <v>28</v>
      </c>
      <c r="H18" s="28">
        <f t="shared" si="1"/>
        <v>0</v>
      </c>
      <c r="I18" s="26"/>
      <c r="J18" s="2"/>
      <c r="K18" s="2"/>
      <c r="L18" s="2"/>
      <c r="M18" s="2"/>
      <c r="N18" s="2"/>
      <c r="O18" s="2"/>
      <c r="P18" s="2"/>
      <c r="Q18" s="2"/>
      <c r="R18" s="2"/>
      <c r="S18" s="2"/>
      <c r="T18" s="2"/>
      <c r="U18" s="2"/>
      <c r="V18" s="2"/>
      <c r="W18" s="2"/>
      <c r="X18" s="2"/>
      <c r="Y18" s="2"/>
      <c r="Z18" s="2"/>
    </row>
    <row r="19" ht="12.75" customHeight="1">
      <c r="A19" s="2"/>
      <c r="B19" s="2"/>
      <c r="C19" s="2"/>
      <c r="D19" s="29"/>
      <c r="E19" s="2"/>
      <c r="F19" s="26"/>
      <c r="G19" s="3"/>
      <c r="H19" s="26"/>
      <c r="I19" s="26"/>
      <c r="J19" s="2"/>
      <c r="K19" s="2"/>
      <c r="L19" s="2"/>
      <c r="M19" s="2"/>
      <c r="N19" s="2"/>
      <c r="O19" s="2"/>
      <c r="P19" s="2"/>
      <c r="Q19" s="2"/>
      <c r="R19" s="2"/>
      <c r="S19" s="2"/>
      <c r="T19" s="2"/>
      <c r="U19" s="2"/>
      <c r="V19" s="2"/>
      <c r="W19" s="2"/>
      <c r="X19" s="2"/>
      <c r="Y19" s="2"/>
      <c r="Z19" s="2"/>
    </row>
    <row r="20" ht="12.75" customHeight="1">
      <c r="A20" s="2"/>
      <c r="B20" s="30" t="s">
        <v>35</v>
      </c>
      <c r="D20" s="31"/>
      <c r="E20" s="30"/>
      <c r="F20" s="2"/>
      <c r="G20" s="30" t="s">
        <v>37</v>
      </c>
      <c r="I20" s="30"/>
      <c r="J20" s="2"/>
      <c r="K20" s="2"/>
      <c r="L20" s="2"/>
      <c r="M20" s="2"/>
      <c r="N20" s="2"/>
      <c r="O20" s="2"/>
      <c r="P20" s="2"/>
      <c r="Q20" s="2"/>
      <c r="R20" s="2"/>
      <c r="S20" s="2"/>
      <c r="T20" s="2"/>
      <c r="U20" s="2"/>
      <c r="V20" s="2"/>
      <c r="W20" s="2"/>
      <c r="X20" s="2"/>
      <c r="Y20" s="2"/>
      <c r="Z20" s="2"/>
    </row>
    <row r="21" ht="12.75" customHeight="1">
      <c r="A21" s="2"/>
      <c r="D21" s="33">
        <f>SUM(D15:D19)</f>
        <v>897</v>
      </c>
      <c r="E21" s="34"/>
      <c r="F21" s="2"/>
      <c r="I21" s="34"/>
      <c r="J21" s="35">
        <f>SUM(H15:H18)</f>
        <v>9984</v>
      </c>
      <c r="K21" s="2"/>
      <c r="L21" s="2"/>
      <c r="M21" s="2"/>
      <c r="N21" s="2"/>
      <c r="O21" s="2"/>
      <c r="P21" s="2"/>
      <c r="Q21" s="2"/>
      <c r="R21" s="2"/>
      <c r="S21" s="2"/>
      <c r="T21" s="2"/>
      <c r="U21" s="2"/>
      <c r="V21" s="2"/>
      <c r="W21" s="2"/>
      <c r="X21" s="2"/>
      <c r="Y21" s="2"/>
      <c r="Z21" s="2"/>
    </row>
    <row r="22" ht="12.75" customHeight="1">
      <c r="A22" s="2"/>
      <c r="B22" s="36">
        <f>SUM(D21/1950)</f>
        <v>0.46</v>
      </c>
      <c r="C22" s="2" t="s">
        <v>43</v>
      </c>
      <c r="D22" s="2"/>
      <c r="E22" s="2"/>
      <c r="F22" s="2"/>
      <c r="G22" s="3"/>
      <c r="H22" s="2"/>
      <c r="I22" s="2"/>
      <c r="J22" s="2"/>
      <c r="K22" s="2"/>
      <c r="L22" s="2"/>
      <c r="M22" s="2"/>
      <c r="N22" s="2"/>
      <c r="O22" s="2"/>
      <c r="P22" s="2"/>
      <c r="Q22" s="2"/>
      <c r="R22" s="2"/>
      <c r="S22" s="2"/>
      <c r="T22" s="2"/>
      <c r="U22" s="2"/>
      <c r="V22" s="2"/>
      <c r="W22" s="2"/>
      <c r="X22" s="2"/>
      <c r="Y22" s="2"/>
      <c r="Z22" s="2"/>
    </row>
    <row r="23" ht="12.75" customHeight="1">
      <c r="A23" s="2"/>
      <c r="B23" s="21" t="s">
        <v>45</v>
      </c>
      <c r="C23" s="6"/>
      <c r="D23" s="7"/>
      <c r="E23" s="11"/>
      <c r="F23" s="2"/>
      <c r="G23" s="3"/>
      <c r="H23" s="2"/>
      <c r="I23" s="2"/>
      <c r="J23" s="2"/>
      <c r="K23" s="2"/>
      <c r="L23" s="2"/>
      <c r="M23" s="2"/>
      <c r="N23" s="2"/>
      <c r="O23" s="2"/>
      <c r="P23" s="2"/>
      <c r="Q23" s="2"/>
      <c r="R23" s="2"/>
      <c r="S23" s="2"/>
      <c r="T23" s="2"/>
      <c r="U23" s="2"/>
      <c r="V23" s="2"/>
      <c r="W23" s="2"/>
      <c r="X23" s="2"/>
      <c r="Y23" s="2"/>
      <c r="Z23" s="2"/>
    </row>
    <row r="24" ht="12.75" customHeight="1">
      <c r="A24" s="2"/>
      <c r="B24" s="2"/>
      <c r="C24" s="23" t="s">
        <v>25</v>
      </c>
      <c r="D24" s="24">
        <f>45*52*0.05</f>
        <v>117</v>
      </c>
      <c r="E24" s="2" t="s">
        <v>27</v>
      </c>
      <c r="F24" s="25">
        <v>14.0</v>
      </c>
      <c r="G24" s="3" t="s">
        <v>28</v>
      </c>
      <c r="H24" s="25">
        <f t="shared" ref="H24:H27" si="2">SUM(D24*F24)</f>
        <v>1638</v>
      </c>
      <c r="I24" s="26"/>
      <c r="J24" s="2"/>
      <c r="K24" s="2"/>
      <c r="L24" s="2"/>
      <c r="M24" s="2"/>
      <c r="N24" s="2"/>
      <c r="O24" s="2"/>
      <c r="P24" s="2"/>
      <c r="Q24" s="2"/>
      <c r="R24" s="2"/>
      <c r="S24" s="2"/>
      <c r="T24" s="2"/>
      <c r="U24" s="2"/>
      <c r="V24" s="2"/>
      <c r="W24" s="2"/>
      <c r="X24" s="2"/>
      <c r="Y24" s="2"/>
      <c r="Z24" s="2"/>
    </row>
    <row r="25" ht="12.75" customHeight="1">
      <c r="A25" s="2"/>
      <c r="B25" s="2"/>
      <c r="C25" s="23" t="s">
        <v>25</v>
      </c>
      <c r="D25" s="24">
        <f>4*45*52*0.05</f>
        <v>468</v>
      </c>
      <c r="E25" s="2" t="s">
        <v>27</v>
      </c>
      <c r="F25" s="25">
        <v>14.0</v>
      </c>
      <c r="G25" s="3" t="s">
        <v>28</v>
      </c>
      <c r="H25" s="25">
        <f t="shared" si="2"/>
        <v>6552</v>
      </c>
      <c r="I25" s="26"/>
      <c r="J25" s="2"/>
      <c r="K25" s="2"/>
      <c r="L25" s="2"/>
      <c r="M25" s="2"/>
      <c r="N25" s="2"/>
      <c r="O25" s="2"/>
      <c r="P25" s="2"/>
      <c r="Q25" s="2"/>
      <c r="R25" s="2"/>
      <c r="S25" s="2"/>
      <c r="T25" s="2"/>
      <c r="U25" s="2"/>
      <c r="V25" s="2"/>
      <c r="W25" s="2"/>
      <c r="X25" s="2"/>
      <c r="Y25" s="2"/>
      <c r="Z25" s="2"/>
    </row>
    <row r="26" ht="12.75" customHeight="1">
      <c r="A26" s="2"/>
      <c r="B26" s="2"/>
      <c r="C26" s="23" t="s">
        <v>25</v>
      </c>
      <c r="D26" s="24"/>
      <c r="E26" s="2" t="s">
        <v>27</v>
      </c>
      <c r="F26" s="25"/>
      <c r="G26" s="3" t="s">
        <v>28</v>
      </c>
      <c r="H26" s="25">
        <f t="shared" si="2"/>
        <v>0</v>
      </c>
      <c r="I26" s="26"/>
      <c r="J26" s="2"/>
      <c r="K26" s="2"/>
      <c r="L26" s="2"/>
      <c r="M26" s="2"/>
      <c r="N26" s="2"/>
      <c r="O26" s="2"/>
      <c r="P26" s="2"/>
      <c r="Q26" s="2"/>
      <c r="R26" s="2"/>
      <c r="S26" s="2"/>
      <c r="T26" s="2"/>
      <c r="U26" s="2"/>
      <c r="V26" s="2"/>
      <c r="W26" s="2"/>
      <c r="X26" s="2"/>
      <c r="Y26" s="2"/>
      <c r="Z26" s="2"/>
    </row>
    <row r="27" ht="13.5" customHeight="1">
      <c r="A27" s="2"/>
      <c r="B27" s="2"/>
      <c r="C27" s="23" t="s">
        <v>25</v>
      </c>
      <c r="D27" s="27"/>
      <c r="E27" s="2" t="s">
        <v>27</v>
      </c>
      <c r="F27" s="25"/>
      <c r="G27" s="3" t="s">
        <v>28</v>
      </c>
      <c r="H27" s="28">
        <f t="shared" si="2"/>
        <v>0</v>
      </c>
      <c r="I27" s="26"/>
      <c r="J27" s="2"/>
      <c r="K27" s="2"/>
      <c r="L27" s="2"/>
      <c r="M27" s="2"/>
      <c r="N27" s="2"/>
      <c r="O27" s="2"/>
      <c r="P27" s="2"/>
      <c r="Q27" s="2"/>
      <c r="R27" s="2"/>
      <c r="S27" s="2"/>
      <c r="T27" s="2"/>
      <c r="U27" s="2"/>
      <c r="V27" s="2"/>
      <c r="W27" s="2"/>
      <c r="X27" s="2"/>
      <c r="Y27" s="2"/>
      <c r="Z27" s="2"/>
    </row>
    <row r="28" ht="12.75" customHeight="1">
      <c r="A28" s="2"/>
      <c r="B28" s="2"/>
      <c r="C28" s="2"/>
      <c r="D28" s="29"/>
      <c r="E28" s="2"/>
      <c r="F28" s="26"/>
      <c r="G28" s="3"/>
      <c r="H28" s="26"/>
      <c r="I28" s="26"/>
      <c r="J28" s="2"/>
      <c r="K28" s="2"/>
      <c r="L28" s="2"/>
      <c r="M28" s="2"/>
      <c r="N28" s="2"/>
      <c r="O28" s="2"/>
      <c r="P28" s="2"/>
      <c r="Q28" s="2"/>
      <c r="R28" s="2"/>
      <c r="S28" s="2"/>
      <c r="T28" s="2"/>
      <c r="U28" s="2"/>
      <c r="V28" s="2"/>
      <c r="W28" s="2"/>
      <c r="X28" s="2"/>
      <c r="Y28" s="2"/>
      <c r="Z28" s="2"/>
    </row>
    <row r="29" ht="12.75" customHeight="1">
      <c r="A29" s="2"/>
      <c r="B29" s="30" t="s">
        <v>47</v>
      </c>
      <c r="D29" s="31"/>
      <c r="E29" s="30"/>
      <c r="F29" s="2"/>
      <c r="G29" s="30" t="s">
        <v>48</v>
      </c>
      <c r="I29" s="30"/>
      <c r="J29" s="2"/>
      <c r="K29" s="2"/>
      <c r="L29" s="2"/>
      <c r="M29" s="2"/>
      <c r="N29" s="2"/>
      <c r="O29" s="2"/>
      <c r="P29" s="2"/>
      <c r="Q29" s="2"/>
      <c r="R29" s="2"/>
      <c r="S29" s="2"/>
      <c r="T29" s="2"/>
      <c r="U29" s="2"/>
      <c r="V29" s="2"/>
      <c r="W29" s="2"/>
      <c r="X29" s="2"/>
      <c r="Y29" s="2"/>
      <c r="Z29" s="2"/>
    </row>
    <row r="30" ht="13.5" customHeight="1">
      <c r="A30" s="2"/>
      <c r="D30" s="40">
        <f>SUM(D24:D29)</f>
        <v>585</v>
      </c>
      <c r="E30" s="34"/>
      <c r="F30" s="2"/>
      <c r="I30" s="34"/>
      <c r="J30" s="41">
        <f>SUM(H24:H27)</f>
        <v>8190</v>
      </c>
      <c r="K30" s="2"/>
      <c r="L30" s="2"/>
      <c r="M30" s="2"/>
      <c r="N30" s="2"/>
      <c r="O30" s="2"/>
      <c r="P30" s="2"/>
      <c r="Q30" s="2"/>
      <c r="R30" s="2"/>
      <c r="S30" s="2"/>
      <c r="T30" s="2"/>
      <c r="U30" s="2"/>
      <c r="V30" s="2"/>
      <c r="W30" s="2"/>
      <c r="X30" s="2"/>
      <c r="Y30" s="2"/>
      <c r="Z30" s="2"/>
    </row>
    <row r="31" ht="12.75" customHeight="1">
      <c r="A31" s="2"/>
      <c r="B31" s="2"/>
      <c r="C31" s="2"/>
      <c r="D31" s="2"/>
      <c r="E31" s="2"/>
      <c r="F31" s="2"/>
      <c r="G31" s="3"/>
      <c r="H31" s="2"/>
      <c r="I31" s="2"/>
      <c r="J31" s="2"/>
      <c r="K31" s="2"/>
      <c r="L31" s="2"/>
      <c r="M31" s="2"/>
      <c r="N31" s="2"/>
      <c r="O31" s="2"/>
      <c r="P31" s="2"/>
      <c r="Q31" s="2"/>
      <c r="R31" s="2"/>
      <c r="S31" s="2"/>
      <c r="T31" s="2"/>
      <c r="U31" s="2"/>
      <c r="V31" s="2"/>
      <c r="W31" s="2"/>
      <c r="X31" s="2"/>
      <c r="Y31" s="2"/>
      <c r="Z31" s="2"/>
    </row>
    <row r="32" ht="12.75" customHeight="1">
      <c r="A32" s="2"/>
      <c r="B32" s="30" t="s">
        <v>49</v>
      </c>
      <c r="D32" s="42"/>
      <c r="E32" s="30"/>
      <c r="F32" s="2"/>
      <c r="G32" s="42" t="s">
        <v>50</v>
      </c>
      <c r="I32" s="42"/>
      <c r="J32" s="2"/>
      <c r="K32" s="2"/>
      <c r="L32" s="2"/>
      <c r="M32" s="2"/>
      <c r="N32" s="2"/>
      <c r="O32" s="2"/>
      <c r="P32" s="2"/>
      <c r="Q32" s="2"/>
      <c r="R32" s="2"/>
      <c r="S32" s="2"/>
      <c r="T32" s="2"/>
      <c r="U32" s="2"/>
      <c r="V32" s="2"/>
      <c r="W32" s="2"/>
      <c r="X32" s="2"/>
      <c r="Y32" s="2"/>
      <c r="Z32" s="2"/>
    </row>
    <row r="33" ht="12.75" customHeight="1">
      <c r="A33" s="2"/>
      <c r="D33" s="33">
        <f>SUM(D21+D30)</f>
        <v>1482</v>
      </c>
      <c r="E33" s="30"/>
      <c r="F33" s="2"/>
      <c r="I33" s="42"/>
      <c r="J33" s="2"/>
      <c r="K33" s="35">
        <f>SUM(J21+J30)</f>
        <v>18174</v>
      </c>
      <c r="L33" s="2"/>
      <c r="M33" s="2"/>
      <c r="N33" s="2"/>
      <c r="O33" s="2"/>
      <c r="P33" s="2"/>
      <c r="Q33" s="2"/>
      <c r="R33" s="2"/>
      <c r="S33" s="2"/>
      <c r="T33" s="2"/>
      <c r="U33" s="2"/>
      <c r="V33" s="2"/>
      <c r="W33" s="2"/>
      <c r="X33" s="2"/>
      <c r="Y33" s="2"/>
      <c r="Z33" s="2"/>
    </row>
    <row r="34" ht="12.75" customHeight="1">
      <c r="A34" s="2"/>
      <c r="B34" s="43">
        <f>SUM(D33/1950)</f>
        <v>0.76</v>
      </c>
      <c r="C34" s="8" t="s">
        <v>51</v>
      </c>
      <c r="D34" s="2"/>
      <c r="E34" s="2"/>
      <c r="F34" s="2"/>
      <c r="G34" s="3"/>
      <c r="H34" s="2"/>
      <c r="I34" s="2"/>
      <c r="J34" s="2"/>
      <c r="K34" s="2"/>
      <c r="L34" s="2"/>
      <c r="M34" s="2"/>
      <c r="N34" s="2"/>
      <c r="O34" s="2"/>
      <c r="P34" s="2"/>
      <c r="Q34" s="2"/>
      <c r="R34" s="2"/>
      <c r="S34" s="2"/>
      <c r="T34" s="2"/>
      <c r="U34" s="2"/>
      <c r="V34" s="2"/>
      <c r="W34" s="2"/>
      <c r="X34" s="2"/>
      <c r="Y34" s="2"/>
      <c r="Z34" s="2"/>
    </row>
    <row r="35" ht="12.75" customHeight="1">
      <c r="A35" s="2"/>
      <c r="B35" s="2"/>
      <c r="C35" s="2"/>
      <c r="D35" s="2"/>
      <c r="E35" s="2"/>
      <c r="F35" s="2"/>
      <c r="G35" s="3"/>
      <c r="H35" s="2"/>
      <c r="I35" s="2"/>
      <c r="J35" s="2"/>
      <c r="K35" s="2"/>
      <c r="L35" s="2"/>
      <c r="M35" s="2"/>
      <c r="N35" s="2"/>
      <c r="O35" s="2"/>
      <c r="P35" s="2"/>
      <c r="Q35" s="2"/>
      <c r="R35" s="2"/>
      <c r="S35" s="2"/>
      <c r="T35" s="2"/>
      <c r="U35" s="2"/>
      <c r="V35" s="2"/>
      <c r="W35" s="2"/>
      <c r="X35" s="2"/>
      <c r="Y35" s="2"/>
      <c r="Z35" s="2"/>
    </row>
    <row r="36" ht="12.75" customHeight="1">
      <c r="A36" s="2"/>
      <c r="B36" s="44">
        <f>SUM(D21/D33)</f>
        <v>0.6052631579</v>
      </c>
      <c r="C36" s="45" t="s">
        <v>52</v>
      </c>
      <c r="D36" s="46"/>
      <c r="E36" s="46"/>
      <c r="F36" s="46"/>
      <c r="G36" s="47"/>
      <c r="H36" s="2"/>
      <c r="I36" s="2"/>
      <c r="J36" s="2"/>
      <c r="K36" s="2"/>
      <c r="L36" s="2"/>
      <c r="M36" s="2"/>
      <c r="N36" s="2"/>
      <c r="O36" s="2"/>
      <c r="P36" s="2"/>
      <c r="Q36" s="2"/>
      <c r="R36" s="2"/>
      <c r="S36" s="2"/>
      <c r="T36" s="2"/>
      <c r="U36" s="2"/>
      <c r="V36" s="2"/>
      <c r="W36" s="2"/>
      <c r="X36" s="2"/>
      <c r="Y36" s="2"/>
      <c r="Z36" s="2"/>
    </row>
    <row r="37" ht="12.75" customHeight="1">
      <c r="A37" s="2"/>
      <c r="B37" s="2"/>
      <c r="C37" s="48" t="s">
        <v>53</v>
      </c>
      <c r="K37" s="2"/>
      <c r="L37" s="2"/>
      <c r="M37" s="2"/>
      <c r="N37" s="2"/>
      <c r="O37" s="2"/>
      <c r="P37" s="2"/>
      <c r="Q37" s="2"/>
      <c r="R37" s="2"/>
      <c r="S37" s="2"/>
      <c r="T37" s="2"/>
      <c r="U37" s="2"/>
      <c r="V37" s="2"/>
      <c r="W37" s="2"/>
      <c r="X37" s="2"/>
      <c r="Y37" s="2"/>
      <c r="Z37" s="2"/>
    </row>
    <row r="38" ht="12.75" customHeight="1">
      <c r="A38" s="2"/>
      <c r="B38" s="2"/>
      <c r="K38" s="2"/>
      <c r="L38" s="2"/>
      <c r="M38" s="2"/>
      <c r="N38" s="2"/>
      <c r="O38" s="2"/>
      <c r="P38" s="2"/>
      <c r="Q38" s="2"/>
      <c r="R38" s="2"/>
      <c r="S38" s="2"/>
      <c r="T38" s="2"/>
      <c r="U38" s="2"/>
      <c r="V38" s="2"/>
      <c r="W38" s="2"/>
      <c r="X38" s="2"/>
      <c r="Y38" s="2"/>
      <c r="Z38" s="2"/>
    </row>
    <row r="39" ht="12.75" customHeight="1">
      <c r="A39" s="2"/>
      <c r="B39" s="2"/>
      <c r="C39" s="2"/>
      <c r="D39" s="2"/>
      <c r="E39" s="2"/>
      <c r="F39" s="2"/>
      <c r="G39" s="3"/>
      <c r="H39" s="2"/>
      <c r="I39" s="2"/>
      <c r="J39" s="2"/>
      <c r="K39" s="2"/>
      <c r="L39" s="2"/>
      <c r="M39" s="2"/>
      <c r="N39" s="2"/>
      <c r="O39" s="2"/>
      <c r="P39" s="2"/>
      <c r="Q39" s="2"/>
      <c r="R39" s="2"/>
      <c r="S39" s="2"/>
      <c r="T39" s="2"/>
      <c r="U39" s="2"/>
      <c r="V39" s="2"/>
      <c r="W39" s="2"/>
      <c r="X39" s="2"/>
      <c r="Y39" s="2"/>
      <c r="Z39" s="2"/>
    </row>
    <row r="40" ht="12.75" customHeight="1">
      <c r="A40" s="11" t="s">
        <v>54</v>
      </c>
      <c r="C40" s="19" t="s">
        <v>55</v>
      </c>
      <c r="H40" s="2"/>
      <c r="I40" s="2"/>
      <c r="J40" s="2"/>
      <c r="K40" s="2"/>
      <c r="L40" s="2"/>
      <c r="M40" s="2"/>
      <c r="N40" s="2"/>
      <c r="O40" s="2"/>
      <c r="P40" s="2"/>
      <c r="Q40" s="2"/>
      <c r="R40" s="2"/>
      <c r="S40" s="2"/>
      <c r="T40" s="2"/>
      <c r="U40" s="2"/>
      <c r="V40" s="2"/>
      <c r="W40" s="2"/>
      <c r="X40" s="2"/>
      <c r="Y40" s="2"/>
      <c r="Z40" s="2"/>
    </row>
    <row r="41" ht="12.75" customHeight="1">
      <c r="A41" s="11"/>
      <c r="B41" s="11"/>
      <c r="H41" s="2"/>
      <c r="I41" s="2"/>
      <c r="J41" s="2"/>
      <c r="K41" s="2"/>
      <c r="L41" s="2"/>
      <c r="M41" s="2"/>
      <c r="N41" s="2"/>
      <c r="O41" s="2"/>
      <c r="P41" s="2"/>
      <c r="Q41" s="2"/>
      <c r="R41" s="2"/>
      <c r="S41" s="2"/>
      <c r="T41" s="2"/>
      <c r="U41" s="2"/>
      <c r="V41" s="2"/>
      <c r="W41" s="2"/>
      <c r="X41" s="2"/>
      <c r="Y41" s="2"/>
      <c r="Z41" s="2"/>
    </row>
    <row r="42" ht="12.75" customHeight="1">
      <c r="A42" s="11"/>
      <c r="B42" s="11"/>
      <c r="H42" s="2"/>
      <c r="I42" s="2"/>
      <c r="J42" s="2"/>
      <c r="K42" s="2"/>
      <c r="L42" s="2"/>
      <c r="M42" s="2"/>
      <c r="N42" s="2"/>
      <c r="O42" s="2"/>
      <c r="P42" s="2"/>
      <c r="Q42" s="2"/>
      <c r="R42" s="2"/>
      <c r="S42" s="2"/>
      <c r="T42" s="2"/>
      <c r="U42" s="2"/>
      <c r="V42" s="2"/>
      <c r="W42" s="2"/>
      <c r="X42" s="2"/>
      <c r="Y42" s="2"/>
      <c r="Z42" s="2"/>
    </row>
    <row r="43" ht="12.75" customHeight="1">
      <c r="A43" s="2"/>
      <c r="B43" s="21" t="s">
        <v>56</v>
      </c>
      <c r="C43" s="6"/>
      <c r="D43" s="7"/>
      <c r="E43" s="11"/>
      <c r="F43" s="3" t="s">
        <v>57</v>
      </c>
      <c r="G43" s="3"/>
      <c r="H43" s="2"/>
      <c r="I43" s="2"/>
      <c r="J43" s="2"/>
      <c r="K43" s="2"/>
      <c r="L43" s="2"/>
      <c r="M43" s="2"/>
      <c r="N43" s="2"/>
      <c r="O43" s="2"/>
      <c r="P43" s="2"/>
      <c r="Q43" s="2"/>
      <c r="R43" s="2"/>
      <c r="S43" s="2"/>
      <c r="T43" s="2"/>
      <c r="U43" s="2"/>
      <c r="V43" s="2"/>
      <c r="W43" s="2"/>
      <c r="X43" s="2"/>
      <c r="Y43" s="2"/>
      <c r="Z43" s="2"/>
    </row>
    <row r="44" ht="12.75" customHeight="1">
      <c r="A44" s="2"/>
      <c r="B44" s="23" t="s">
        <v>58</v>
      </c>
      <c r="D44" s="49"/>
      <c r="E44" s="2" t="s">
        <v>27</v>
      </c>
      <c r="F44" s="25"/>
      <c r="G44" s="3" t="s">
        <v>28</v>
      </c>
      <c r="H44" s="25">
        <f t="shared" ref="H44:H45" si="3">SUM(D44*F44)</f>
        <v>0</v>
      </c>
      <c r="I44" s="26"/>
      <c r="J44" s="2"/>
      <c r="K44" s="2"/>
      <c r="L44" s="2"/>
      <c r="M44" s="2"/>
      <c r="N44" s="2"/>
      <c r="O44" s="2"/>
      <c r="P44" s="2"/>
      <c r="Q44" s="2"/>
      <c r="R44" s="2"/>
      <c r="S44" s="2"/>
      <c r="T44" s="2"/>
      <c r="U44" s="2"/>
      <c r="V44" s="2"/>
      <c r="W44" s="2"/>
      <c r="X44" s="2"/>
      <c r="Y44" s="2"/>
      <c r="Z44" s="2"/>
    </row>
    <row r="45" ht="12.75" customHeight="1">
      <c r="A45" s="2"/>
      <c r="B45" s="23" t="s">
        <v>58</v>
      </c>
      <c r="D45" s="49"/>
      <c r="E45" s="2" t="s">
        <v>27</v>
      </c>
      <c r="F45" s="25"/>
      <c r="G45" s="3" t="s">
        <v>28</v>
      </c>
      <c r="H45" s="25">
        <f t="shared" si="3"/>
        <v>0</v>
      </c>
      <c r="I45" s="26"/>
      <c r="J45" s="2"/>
      <c r="K45" s="2"/>
      <c r="L45" s="2"/>
      <c r="M45" s="2"/>
      <c r="N45" s="2"/>
      <c r="O45" s="2"/>
      <c r="P45" s="2"/>
      <c r="Q45" s="2"/>
      <c r="R45" s="2"/>
      <c r="S45" s="2"/>
      <c r="T45" s="2"/>
      <c r="U45" s="2"/>
      <c r="V45" s="2"/>
      <c r="W45" s="2"/>
      <c r="X45" s="2"/>
      <c r="Y45" s="2"/>
      <c r="Z45" s="2"/>
    </row>
    <row r="46" ht="12.75" customHeight="1">
      <c r="A46" s="2"/>
      <c r="B46" s="2"/>
      <c r="C46" s="2"/>
      <c r="D46" s="2"/>
      <c r="E46" s="2"/>
      <c r="F46" s="26"/>
      <c r="G46" s="3"/>
      <c r="H46" s="26"/>
      <c r="I46" s="26"/>
      <c r="J46" s="2"/>
      <c r="K46" s="2"/>
      <c r="L46" s="2"/>
      <c r="M46" s="2"/>
      <c r="N46" s="2"/>
      <c r="O46" s="2"/>
      <c r="P46" s="2"/>
      <c r="Q46" s="2"/>
      <c r="R46" s="2"/>
      <c r="S46" s="2"/>
      <c r="T46" s="2"/>
      <c r="U46" s="2"/>
      <c r="V46" s="2"/>
      <c r="W46" s="2"/>
      <c r="X46" s="2"/>
      <c r="Y46" s="2"/>
      <c r="Z46" s="2"/>
    </row>
    <row r="47" ht="12.75" customHeight="1">
      <c r="A47" s="2"/>
      <c r="B47" s="21" t="s">
        <v>59</v>
      </c>
      <c r="C47" s="6"/>
      <c r="D47" s="7"/>
      <c r="E47" s="11"/>
      <c r="F47" s="2"/>
      <c r="G47" s="3"/>
      <c r="H47" s="2"/>
      <c r="I47" s="2"/>
      <c r="J47" s="2"/>
      <c r="K47" s="2"/>
      <c r="L47" s="2"/>
      <c r="M47" s="2"/>
      <c r="N47" s="2"/>
      <c r="O47" s="2"/>
      <c r="P47" s="2"/>
      <c r="Q47" s="2"/>
      <c r="R47" s="2"/>
      <c r="S47" s="2"/>
      <c r="T47" s="2"/>
      <c r="U47" s="2"/>
      <c r="V47" s="2"/>
      <c r="W47" s="2"/>
      <c r="X47" s="2"/>
      <c r="Y47" s="2"/>
      <c r="Z47" s="2"/>
    </row>
    <row r="48" ht="12.75" customHeight="1">
      <c r="A48" s="2"/>
      <c r="B48" s="23" t="s">
        <v>58</v>
      </c>
      <c r="D48" s="49">
        <f>40*52*0.05</f>
        <v>104</v>
      </c>
      <c r="E48" s="2" t="s">
        <v>27</v>
      </c>
      <c r="F48" s="25">
        <v>20.0</v>
      </c>
      <c r="G48" s="3" t="s">
        <v>28</v>
      </c>
      <c r="H48" s="25">
        <f t="shared" ref="H48:H49" si="4">SUM(D48*F48)</f>
        <v>2080</v>
      </c>
      <c r="I48" s="26"/>
      <c r="J48" s="2"/>
      <c r="K48" s="2"/>
      <c r="L48" s="2"/>
      <c r="M48" s="2"/>
      <c r="N48" s="2"/>
      <c r="O48" s="2"/>
      <c r="P48" s="2"/>
      <c r="Q48" s="2"/>
      <c r="R48" s="2"/>
      <c r="S48" s="2"/>
      <c r="T48" s="2"/>
      <c r="U48" s="2"/>
      <c r="V48" s="2"/>
      <c r="W48" s="2"/>
      <c r="X48" s="2"/>
      <c r="Y48" s="2"/>
      <c r="Z48" s="2"/>
    </row>
    <row r="49" ht="13.5" customHeight="1">
      <c r="A49" s="2"/>
      <c r="B49" s="23" t="s">
        <v>58</v>
      </c>
      <c r="D49" s="50"/>
      <c r="E49" s="2" t="s">
        <v>27</v>
      </c>
      <c r="F49" s="25"/>
      <c r="G49" s="3" t="s">
        <v>28</v>
      </c>
      <c r="H49" s="28">
        <f t="shared" si="4"/>
        <v>0</v>
      </c>
      <c r="I49" s="26"/>
      <c r="J49" s="2"/>
      <c r="K49" s="2"/>
      <c r="L49" s="2"/>
      <c r="M49" s="2"/>
      <c r="N49" s="2"/>
      <c r="O49" s="2"/>
      <c r="P49" s="2"/>
      <c r="Q49" s="2"/>
      <c r="R49" s="2"/>
      <c r="S49" s="2"/>
      <c r="T49" s="2"/>
      <c r="U49" s="2"/>
      <c r="V49" s="2"/>
      <c r="W49" s="2"/>
      <c r="X49" s="2"/>
      <c r="Y49" s="2"/>
      <c r="Z49" s="2"/>
    </row>
    <row r="50" ht="12.75" customHeight="1">
      <c r="A50" s="2"/>
      <c r="B50" s="2"/>
      <c r="C50" s="2"/>
      <c r="D50" s="2"/>
      <c r="E50" s="2"/>
      <c r="F50" s="26"/>
      <c r="G50" s="3"/>
      <c r="H50" s="26"/>
      <c r="I50" s="26"/>
      <c r="J50" s="2"/>
      <c r="K50" s="2"/>
      <c r="L50" s="2"/>
      <c r="M50" s="2"/>
      <c r="N50" s="2"/>
      <c r="O50" s="2"/>
      <c r="P50" s="2"/>
      <c r="Q50" s="2"/>
      <c r="R50" s="2"/>
      <c r="S50" s="2"/>
      <c r="T50" s="2"/>
      <c r="U50" s="2"/>
      <c r="V50" s="2"/>
      <c r="W50" s="2"/>
      <c r="X50" s="2"/>
      <c r="Y50" s="2"/>
      <c r="Z50" s="2"/>
    </row>
    <row r="51" ht="12.75" customHeight="1">
      <c r="A51" s="2"/>
      <c r="B51" s="30" t="s">
        <v>60</v>
      </c>
      <c r="D51" s="42"/>
      <c r="E51" s="30"/>
      <c r="F51" s="2"/>
      <c r="G51" s="30" t="s">
        <v>61</v>
      </c>
      <c r="I51" s="30"/>
      <c r="J51" s="2"/>
      <c r="K51" s="2"/>
      <c r="L51" s="2"/>
      <c r="M51" s="2"/>
      <c r="N51" s="2"/>
      <c r="O51" s="2"/>
      <c r="P51" s="2"/>
      <c r="Q51" s="2"/>
      <c r="R51" s="2"/>
      <c r="S51" s="2"/>
      <c r="T51" s="2"/>
      <c r="U51" s="2"/>
      <c r="V51" s="2"/>
      <c r="W51" s="2"/>
      <c r="X51" s="2"/>
      <c r="Y51" s="2"/>
      <c r="Z51" s="2"/>
    </row>
    <row r="52" ht="13.5" customHeight="1">
      <c r="A52" s="2"/>
      <c r="D52" s="36">
        <f>SUM(D44:D45,D48:D49)</f>
        <v>104</v>
      </c>
      <c r="E52" s="34"/>
      <c r="F52" s="2"/>
      <c r="I52" s="34"/>
      <c r="J52" s="2"/>
      <c r="K52" s="41">
        <f>SUM(H44:H49)</f>
        <v>2080</v>
      </c>
      <c r="L52" s="2"/>
      <c r="M52" s="2"/>
      <c r="N52" s="2"/>
      <c r="O52" s="2"/>
      <c r="P52" s="2"/>
      <c r="Q52" s="2"/>
      <c r="R52" s="2"/>
      <c r="S52" s="2"/>
      <c r="T52" s="2"/>
      <c r="U52" s="2"/>
      <c r="V52" s="2"/>
      <c r="W52" s="2"/>
      <c r="X52" s="2"/>
      <c r="Y52" s="2"/>
      <c r="Z52" s="2"/>
    </row>
    <row r="53" ht="12.75" customHeight="1">
      <c r="A53" s="2"/>
      <c r="B53" s="2"/>
      <c r="C53" s="2"/>
      <c r="D53" s="2"/>
      <c r="E53" s="2"/>
      <c r="F53" s="2"/>
      <c r="G53" s="3"/>
      <c r="H53" s="2"/>
      <c r="I53" s="2"/>
      <c r="J53" s="2"/>
      <c r="K53" s="2"/>
      <c r="L53" s="2"/>
      <c r="M53" s="2"/>
      <c r="N53" s="2"/>
      <c r="O53" s="2"/>
      <c r="P53" s="2"/>
      <c r="Q53" s="2"/>
      <c r="R53" s="2"/>
      <c r="S53" s="2"/>
      <c r="T53" s="2"/>
      <c r="U53" s="2"/>
      <c r="V53" s="2"/>
      <c r="W53" s="2"/>
      <c r="X53" s="2"/>
      <c r="Y53" s="2"/>
      <c r="Z53" s="2"/>
    </row>
    <row r="54" ht="12.75" customHeight="1">
      <c r="A54" s="8" t="s">
        <v>62</v>
      </c>
      <c r="B54" s="2"/>
      <c r="C54" s="2"/>
      <c r="D54" s="2"/>
      <c r="E54" s="2"/>
      <c r="F54" s="2"/>
      <c r="G54" s="3"/>
      <c r="H54" s="2"/>
      <c r="I54" s="2"/>
      <c r="J54" s="2"/>
      <c r="K54" s="35">
        <f>SUM(K52+K33)</f>
        <v>20254</v>
      </c>
      <c r="L54" s="2"/>
      <c r="M54" s="2"/>
      <c r="N54" s="2"/>
      <c r="O54" s="2"/>
      <c r="P54" s="2"/>
      <c r="Q54" s="2"/>
      <c r="R54" s="2"/>
      <c r="S54" s="2"/>
      <c r="T54" s="2"/>
      <c r="U54" s="2"/>
      <c r="V54" s="2"/>
      <c r="W54" s="2"/>
      <c r="X54" s="2"/>
      <c r="Y54" s="2"/>
      <c r="Z54" s="2"/>
    </row>
    <row r="55" ht="12.75" customHeight="1">
      <c r="A55" s="8"/>
      <c r="B55" s="2"/>
      <c r="C55" s="2"/>
      <c r="D55" s="2"/>
      <c r="E55" s="2"/>
      <c r="F55" s="2"/>
      <c r="G55" s="3"/>
      <c r="H55" s="2"/>
      <c r="I55" s="2"/>
      <c r="J55" s="2"/>
      <c r="K55" s="26"/>
      <c r="L55" s="2"/>
      <c r="M55" s="2"/>
      <c r="N55" s="2"/>
      <c r="O55" s="2"/>
      <c r="P55" s="2"/>
      <c r="Q55" s="2"/>
      <c r="R55" s="2"/>
      <c r="S55" s="2"/>
      <c r="T55" s="2"/>
      <c r="U55" s="2"/>
      <c r="V55" s="2"/>
      <c r="W55" s="2"/>
      <c r="X55" s="2"/>
      <c r="Y55" s="2"/>
      <c r="Z55" s="2"/>
    </row>
    <row r="56" ht="12.75" customHeight="1">
      <c r="A56" s="8"/>
      <c r="B56" s="2"/>
      <c r="C56" s="2"/>
      <c r="D56" s="2"/>
      <c r="E56" s="2"/>
      <c r="F56" s="2"/>
      <c r="G56" s="3"/>
      <c r="H56" s="2"/>
      <c r="I56" s="2"/>
      <c r="J56" s="2"/>
      <c r="K56" s="26"/>
      <c r="L56" s="2"/>
      <c r="M56" s="2"/>
      <c r="N56" s="2"/>
      <c r="O56" s="2"/>
      <c r="P56" s="2"/>
      <c r="Q56" s="2"/>
      <c r="R56" s="2"/>
      <c r="S56" s="2"/>
      <c r="T56" s="2"/>
      <c r="U56" s="2"/>
      <c r="V56" s="2"/>
      <c r="W56" s="2"/>
      <c r="X56" s="2"/>
      <c r="Y56" s="2"/>
      <c r="Z56" s="2"/>
    </row>
    <row r="57" ht="12.75" customHeight="1">
      <c r="A57" s="8"/>
      <c r="B57" s="2"/>
      <c r="C57" s="2"/>
      <c r="D57" s="2"/>
      <c r="E57" s="2"/>
      <c r="F57" s="2"/>
      <c r="G57" s="3"/>
      <c r="H57" s="2"/>
      <c r="I57" s="2"/>
      <c r="J57" s="2"/>
      <c r="K57" s="26"/>
      <c r="L57" s="2"/>
      <c r="M57" s="2"/>
      <c r="N57" s="2"/>
      <c r="O57" s="2"/>
      <c r="P57" s="2"/>
      <c r="Q57" s="2"/>
      <c r="R57" s="2"/>
      <c r="S57" s="2"/>
      <c r="T57" s="2"/>
      <c r="U57" s="2"/>
      <c r="V57" s="2"/>
      <c r="W57" s="2"/>
      <c r="X57" s="2"/>
      <c r="Y57" s="2"/>
      <c r="Z57" s="2"/>
    </row>
    <row r="58" ht="12.75" customHeight="1">
      <c r="A58" s="11" t="s">
        <v>63</v>
      </c>
      <c r="D58" s="2"/>
      <c r="E58" s="2"/>
      <c r="F58" s="3" t="s">
        <v>64</v>
      </c>
      <c r="G58" s="3"/>
      <c r="H58" s="3" t="s">
        <v>65</v>
      </c>
      <c r="I58" s="3"/>
      <c r="J58" s="2"/>
      <c r="K58" s="2"/>
      <c r="L58" s="2"/>
      <c r="M58" s="2"/>
      <c r="N58" s="2"/>
      <c r="O58" s="2"/>
      <c r="P58" s="2"/>
      <c r="Q58" s="2"/>
      <c r="R58" s="2"/>
      <c r="S58" s="2"/>
      <c r="T58" s="2"/>
      <c r="U58" s="2"/>
      <c r="V58" s="2"/>
      <c r="W58" s="2"/>
      <c r="X58" s="2"/>
      <c r="Y58" s="2"/>
      <c r="Z58" s="2"/>
    </row>
    <row r="59" ht="12.75" customHeight="1">
      <c r="A59" s="11" t="s">
        <v>66</v>
      </c>
      <c r="D59" s="2"/>
      <c r="E59" s="2"/>
      <c r="F59" s="25">
        <f>D64*0.03173</f>
        <v>316.79232</v>
      </c>
      <c r="G59" s="3"/>
      <c r="H59" s="25">
        <f>D65*0.03173</f>
        <v>325.8671</v>
      </c>
      <c r="I59" s="26"/>
      <c r="J59" s="2"/>
      <c r="K59" s="2"/>
      <c r="L59" s="2"/>
      <c r="M59" s="2"/>
      <c r="N59" s="2"/>
      <c r="O59" s="2"/>
      <c r="P59" s="2"/>
      <c r="Q59" s="2"/>
      <c r="R59" s="2"/>
      <c r="S59" s="2"/>
      <c r="T59" s="2"/>
      <c r="U59" s="2"/>
      <c r="V59" s="2"/>
      <c r="W59" s="2"/>
      <c r="X59" s="2"/>
      <c r="Y59" s="2"/>
      <c r="Z59" s="2"/>
    </row>
    <row r="60" ht="12.75" customHeight="1">
      <c r="A60" s="2"/>
      <c r="B60" s="2"/>
      <c r="C60" s="2"/>
      <c r="D60" s="2"/>
      <c r="E60" s="2"/>
      <c r="F60" s="2"/>
      <c r="G60" s="3"/>
      <c r="H60" s="2"/>
      <c r="I60" s="2"/>
      <c r="J60" s="2"/>
      <c r="K60" s="2"/>
      <c r="L60" s="2"/>
      <c r="M60" s="2"/>
      <c r="N60" s="2"/>
      <c r="O60" s="2"/>
      <c r="P60" s="2"/>
      <c r="Q60" s="2"/>
      <c r="R60" s="2"/>
      <c r="S60" s="2"/>
      <c r="T60" s="2"/>
      <c r="U60" s="2"/>
      <c r="V60" s="2"/>
      <c r="W60" s="2"/>
      <c r="X60" s="2"/>
      <c r="Y60" s="2"/>
      <c r="Z60" s="2"/>
    </row>
    <row r="61" ht="12.75" customHeight="1">
      <c r="A61" s="11" t="s">
        <v>67</v>
      </c>
      <c r="D61" s="2"/>
      <c r="E61" s="2"/>
      <c r="F61" s="25">
        <f>6432.97*1*0.7*0.05</f>
        <v>225.15395</v>
      </c>
      <c r="G61" s="3"/>
      <c r="H61" s="25">
        <f>6432.97*6*0.7*0.05</f>
        <v>1350.9237</v>
      </c>
      <c r="I61" s="26"/>
      <c r="J61" s="2"/>
      <c r="K61" s="2"/>
      <c r="L61" s="2"/>
      <c r="M61" s="2"/>
      <c r="N61" s="2"/>
      <c r="O61" s="2"/>
      <c r="P61" s="2"/>
      <c r="Q61" s="2"/>
      <c r="R61" s="2"/>
      <c r="S61" s="2"/>
      <c r="T61" s="2"/>
      <c r="U61" s="2"/>
      <c r="V61" s="2"/>
      <c r="W61" s="2"/>
      <c r="X61" s="2"/>
      <c r="Y61" s="2"/>
      <c r="Z61" s="2"/>
    </row>
    <row r="62" ht="12.75" customHeight="1">
      <c r="A62" s="2"/>
      <c r="B62" s="2"/>
      <c r="C62" s="2"/>
      <c r="D62" s="2"/>
      <c r="E62" s="2"/>
      <c r="F62" s="2"/>
      <c r="G62" s="3"/>
      <c r="H62" s="2"/>
      <c r="I62" s="2"/>
      <c r="J62" s="2"/>
      <c r="K62" s="2"/>
      <c r="L62" s="2"/>
      <c r="M62" s="2"/>
      <c r="N62" s="2"/>
      <c r="O62" s="2"/>
      <c r="P62" s="2"/>
      <c r="Q62" s="2"/>
      <c r="R62" s="2"/>
      <c r="S62" s="2"/>
      <c r="T62" s="2"/>
      <c r="U62" s="2"/>
      <c r="V62" s="2"/>
      <c r="W62" s="2"/>
      <c r="X62" s="2"/>
      <c r="Y62" s="2"/>
      <c r="Z62" s="2"/>
    </row>
    <row r="63" ht="12.75" customHeight="1">
      <c r="A63" s="11" t="s">
        <v>68</v>
      </c>
      <c r="D63" s="2"/>
      <c r="E63" s="2"/>
      <c r="F63" s="2"/>
      <c r="G63" s="3"/>
      <c r="H63" s="2"/>
      <c r="I63" s="2"/>
      <c r="J63" s="2"/>
      <c r="K63" s="2"/>
      <c r="L63" s="2"/>
      <c r="M63" s="2"/>
      <c r="N63" s="2"/>
      <c r="O63" s="2"/>
      <c r="P63" s="2"/>
      <c r="Q63" s="2"/>
      <c r="R63" s="2"/>
      <c r="S63" s="2"/>
      <c r="T63" s="2"/>
      <c r="U63" s="2"/>
      <c r="V63" s="2"/>
      <c r="W63" s="2"/>
      <c r="X63" s="2"/>
      <c r="Y63" s="2"/>
      <c r="Z63" s="2"/>
    </row>
    <row r="64" ht="25.5" customHeight="1">
      <c r="A64" s="2" t="s">
        <v>69</v>
      </c>
      <c r="B64" s="44">
        <v>0.0765</v>
      </c>
      <c r="C64" s="34" t="s">
        <v>70</v>
      </c>
      <c r="D64" s="25">
        <f>J21</f>
        <v>9984</v>
      </c>
      <c r="E64" s="26" t="s">
        <v>71</v>
      </c>
      <c r="F64" s="25">
        <f>SUM(B64*D64)</f>
        <v>763.776</v>
      </c>
      <c r="G64" s="3"/>
      <c r="H64" s="2"/>
      <c r="I64" s="2"/>
      <c r="J64" s="2"/>
      <c r="K64" s="2"/>
      <c r="L64" s="2"/>
      <c r="M64" s="2"/>
      <c r="N64" s="2"/>
      <c r="O64" s="2"/>
      <c r="P64" s="2"/>
      <c r="Q64" s="2"/>
      <c r="R64" s="2"/>
      <c r="S64" s="2"/>
      <c r="T64" s="2"/>
      <c r="U64" s="2"/>
      <c r="V64" s="2"/>
      <c r="W64" s="2"/>
      <c r="X64" s="2"/>
      <c r="Y64" s="2"/>
      <c r="Z64" s="2"/>
    </row>
    <row r="65" ht="38.25" customHeight="1">
      <c r="A65" s="2" t="s">
        <v>69</v>
      </c>
      <c r="B65" s="44">
        <v>0.0765</v>
      </c>
      <c r="C65" s="34" t="s">
        <v>72</v>
      </c>
      <c r="D65" s="25">
        <f>J30+K52</f>
        <v>10270</v>
      </c>
      <c r="E65" s="26" t="s">
        <v>71</v>
      </c>
      <c r="F65" s="26"/>
      <c r="G65" s="3"/>
      <c r="H65" s="25">
        <f>SUM(B65*D65)</f>
        <v>785.655</v>
      </c>
      <c r="I65" s="26"/>
      <c r="J65" s="2"/>
      <c r="K65" s="2"/>
      <c r="L65" s="2"/>
      <c r="M65" s="2"/>
      <c r="N65" s="2"/>
      <c r="O65" s="2"/>
      <c r="P65" s="2"/>
      <c r="Q65" s="2"/>
      <c r="R65" s="2"/>
      <c r="S65" s="2"/>
      <c r="T65" s="2"/>
      <c r="U65" s="2"/>
      <c r="V65" s="2"/>
      <c r="W65" s="2"/>
      <c r="X65" s="2"/>
      <c r="Y65" s="2"/>
      <c r="Z65" s="2"/>
    </row>
    <row r="66" ht="12.75" customHeight="1">
      <c r="A66" s="2"/>
      <c r="B66" s="51"/>
      <c r="C66" s="2"/>
      <c r="D66" s="26"/>
      <c r="E66" s="26"/>
      <c r="F66" s="2"/>
      <c r="G66" s="3"/>
      <c r="H66" s="26"/>
      <c r="I66" s="26"/>
      <c r="J66" s="2"/>
      <c r="K66" s="2"/>
      <c r="L66" s="2"/>
      <c r="M66" s="2"/>
      <c r="N66" s="2"/>
      <c r="O66" s="2"/>
      <c r="P66" s="2"/>
      <c r="Q66" s="2"/>
      <c r="R66" s="2"/>
      <c r="S66" s="2"/>
      <c r="T66" s="2"/>
      <c r="U66" s="2"/>
      <c r="V66" s="2"/>
      <c r="W66" s="2"/>
      <c r="X66" s="2"/>
      <c r="Y66" s="2"/>
      <c r="Z66" s="2"/>
    </row>
    <row r="67" ht="12.75" customHeight="1">
      <c r="A67" s="11" t="s">
        <v>73</v>
      </c>
      <c r="D67" s="2"/>
      <c r="E67" s="2"/>
      <c r="F67" s="2"/>
      <c r="G67" s="3"/>
      <c r="H67" s="2"/>
      <c r="I67" s="2"/>
      <c r="J67" s="2"/>
      <c r="K67" s="2"/>
      <c r="L67" s="2"/>
      <c r="M67" s="2"/>
      <c r="N67" s="2"/>
      <c r="O67" s="2"/>
      <c r="P67" s="2"/>
      <c r="Q67" s="2"/>
      <c r="R67" s="2"/>
      <c r="S67" s="2"/>
      <c r="T67" s="2"/>
      <c r="U67" s="2"/>
      <c r="V67" s="2"/>
      <c r="W67" s="2"/>
      <c r="X67" s="2"/>
      <c r="Y67" s="2"/>
      <c r="Z67" s="2"/>
    </row>
    <row r="68" ht="12.75" customHeight="1">
      <c r="A68" s="20" t="s">
        <v>74</v>
      </c>
      <c r="B68" s="11"/>
      <c r="C68" s="11"/>
      <c r="D68" s="2"/>
      <c r="E68" s="2"/>
      <c r="F68" s="25">
        <f>D64*0.004</f>
        <v>39.936</v>
      </c>
      <c r="G68" s="3"/>
      <c r="H68" s="25">
        <f>D65*0.004</f>
        <v>41.08</v>
      </c>
      <c r="I68" s="2"/>
      <c r="J68" s="2"/>
      <c r="K68" s="2"/>
      <c r="L68" s="2"/>
      <c r="M68" s="2"/>
      <c r="N68" s="2"/>
      <c r="O68" s="2"/>
      <c r="P68" s="2"/>
      <c r="Q68" s="2"/>
      <c r="R68" s="2"/>
      <c r="S68" s="2"/>
      <c r="T68" s="2"/>
      <c r="U68" s="2"/>
      <c r="V68" s="2"/>
      <c r="W68" s="2"/>
      <c r="X68" s="2"/>
      <c r="Y68" s="2"/>
      <c r="Z68" s="2"/>
    </row>
    <row r="69" ht="13.5" customHeight="1">
      <c r="A69" s="20" t="s">
        <v>75</v>
      </c>
      <c r="B69" s="11"/>
      <c r="C69" s="11"/>
      <c r="D69" s="2"/>
      <c r="E69" s="2"/>
      <c r="F69" s="28">
        <v>0.0</v>
      </c>
      <c r="G69" s="3"/>
      <c r="H69" s="28">
        <v>0.0</v>
      </c>
      <c r="I69" s="2"/>
      <c r="J69" s="2"/>
      <c r="K69" s="2"/>
      <c r="L69" s="2"/>
      <c r="M69" s="2"/>
      <c r="N69" s="2"/>
      <c r="O69" s="2"/>
      <c r="P69" s="2"/>
      <c r="Q69" s="2"/>
      <c r="R69" s="2"/>
      <c r="S69" s="2"/>
      <c r="T69" s="2"/>
      <c r="U69" s="2"/>
      <c r="V69" s="2"/>
      <c r="W69" s="2"/>
      <c r="X69" s="2"/>
      <c r="Y69" s="2"/>
      <c r="Z69" s="2"/>
    </row>
    <row r="70" ht="12.75" customHeight="1">
      <c r="A70" s="11"/>
      <c r="B70" s="11"/>
      <c r="C70" s="11"/>
      <c r="D70" s="2"/>
      <c r="E70" s="2"/>
      <c r="F70" s="2"/>
      <c r="G70" s="3"/>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6"/>
      <c r="G71" s="3"/>
      <c r="H71" s="2"/>
      <c r="I71" s="2"/>
      <c r="J71" s="2"/>
      <c r="K71" s="2"/>
      <c r="L71" s="2"/>
      <c r="M71" s="2"/>
      <c r="N71" s="2"/>
      <c r="O71" s="2"/>
      <c r="P71" s="2"/>
      <c r="Q71" s="2"/>
      <c r="R71" s="2"/>
      <c r="S71" s="2"/>
      <c r="T71" s="2"/>
      <c r="U71" s="2"/>
      <c r="V71" s="2"/>
      <c r="W71" s="2"/>
      <c r="X71" s="2"/>
      <c r="Y71" s="2"/>
      <c r="Z71" s="2"/>
    </row>
    <row r="72" ht="12.75" customHeight="1">
      <c r="A72" s="11" t="s">
        <v>76</v>
      </c>
      <c r="D72" s="2"/>
      <c r="E72" s="2"/>
      <c r="F72" s="35">
        <f>SUM(F59:F69)</f>
        <v>1345.65827</v>
      </c>
      <c r="G72" s="3"/>
      <c r="H72" s="35">
        <f>SUM(H59:H69)</f>
        <v>2503.5258</v>
      </c>
      <c r="I72" s="2"/>
      <c r="J72" s="2"/>
      <c r="K72" s="35">
        <f>SUM(F72+H72)</f>
        <v>3849.18407</v>
      </c>
      <c r="L72" s="2"/>
      <c r="M72" s="2"/>
      <c r="N72" s="2"/>
      <c r="O72" s="2"/>
      <c r="P72" s="2"/>
      <c r="Q72" s="2"/>
      <c r="R72" s="2"/>
      <c r="S72" s="2"/>
      <c r="T72" s="2"/>
      <c r="U72" s="2"/>
      <c r="V72" s="2"/>
      <c r="W72" s="2"/>
      <c r="X72" s="2"/>
      <c r="Y72" s="2"/>
      <c r="Z72" s="2"/>
    </row>
    <row r="73" ht="12.75" customHeight="1">
      <c r="A73" s="2"/>
      <c r="B73" s="2"/>
      <c r="C73" s="2"/>
      <c r="D73" s="2"/>
      <c r="E73" s="2"/>
      <c r="F73" s="2"/>
      <c r="G73" s="3"/>
      <c r="H73" s="2"/>
      <c r="I73" s="2"/>
      <c r="J73" s="2"/>
      <c r="K73" s="2"/>
      <c r="L73" s="2"/>
      <c r="M73" s="2"/>
      <c r="N73" s="2"/>
      <c r="O73" s="2"/>
      <c r="P73" s="2"/>
      <c r="Q73" s="2"/>
      <c r="R73" s="2"/>
      <c r="S73" s="2"/>
      <c r="T73" s="2"/>
      <c r="U73" s="2"/>
      <c r="V73" s="2"/>
      <c r="W73" s="2"/>
      <c r="X73" s="2"/>
      <c r="Y73" s="2"/>
      <c r="Z73" s="2"/>
    </row>
    <row r="74" ht="12.75" customHeight="1">
      <c r="A74" s="11" t="s">
        <v>77</v>
      </c>
      <c r="D74" s="2"/>
      <c r="E74" s="2"/>
      <c r="F74" s="2"/>
      <c r="G74" s="3"/>
      <c r="H74" s="2"/>
      <c r="I74" s="2"/>
      <c r="J74" s="2"/>
      <c r="K74" s="2"/>
      <c r="L74" s="2"/>
      <c r="M74" s="2"/>
      <c r="N74" s="2"/>
      <c r="O74" s="2"/>
      <c r="P74" s="2"/>
      <c r="Q74" s="2"/>
      <c r="R74" s="2"/>
      <c r="S74" s="2"/>
      <c r="T74" s="2"/>
      <c r="U74" s="2"/>
      <c r="V74" s="2"/>
      <c r="W74" s="2"/>
      <c r="X74" s="2"/>
      <c r="Y74" s="2"/>
      <c r="Z74" s="2"/>
    </row>
    <row r="75" ht="12.75" customHeight="1">
      <c r="A75" s="11" t="s">
        <v>78</v>
      </c>
      <c r="E75" s="2"/>
      <c r="F75" s="25"/>
      <c r="G75" s="3"/>
      <c r="H75" s="25">
        <f>4356*0.05</f>
        <v>217.8</v>
      </c>
      <c r="I75" s="26"/>
      <c r="J75" s="2"/>
      <c r="K75" s="2"/>
      <c r="L75" s="2"/>
      <c r="M75" s="2"/>
      <c r="N75" s="2"/>
      <c r="O75" s="2"/>
      <c r="P75" s="2"/>
      <c r="Q75" s="2"/>
      <c r="R75" s="2"/>
      <c r="S75" s="2"/>
      <c r="T75" s="2"/>
      <c r="U75" s="2"/>
      <c r="V75" s="2"/>
      <c r="W75" s="2"/>
      <c r="X75" s="2"/>
      <c r="Y75" s="2"/>
      <c r="Z75" s="2"/>
    </row>
    <row r="76" ht="12.75" customHeight="1">
      <c r="A76" s="2"/>
      <c r="B76" s="2"/>
      <c r="C76" s="2"/>
      <c r="D76" s="2"/>
      <c r="E76" s="2"/>
      <c r="F76" s="26"/>
      <c r="G76" s="3"/>
      <c r="H76" s="26"/>
      <c r="I76" s="2"/>
      <c r="J76" s="2"/>
      <c r="K76" s="2"/>
      <c r="L76" s="2"/>
      <c r="M76" s="2"/>
      <c r="N76" s="2"/>
      <c r="O76" s="2"/>
      <c r="P76" s="2"/>
      <c r="Q76" s="2"/>
      <c r="R76" s="2"/>
      <c r="S76" s="2"/>
      <c r="T76" s="2"/>
      <c r="U76" s="2"/>
      <c r="V76" s="2"/>
      <c r="W76" s="2"/>
      <c r="X76" s="2"/>
      <c r="Y76" s="2"/>
      <c r="Z76" s="2"/>
    </row>
    <row r="77" ht="12.75" customHeight="1">
      <c r="A77" s="11" t="s">
        <v>79</v>
      </c>
      <c r="E77" s="2"/>
      <c r="F77" s="25"/>
      <c r="G77" s="3"/>
      <c r="H77" s="25">
        <f>17982*0.05</f>
        <v>899.1</v>
      </c>
      <c r="I77" s="26"/>
      <c r="J77" s="2"/>
      <c r="K77" s="2"/>
      <c r="L77" s="2"/>
      <c r="M77" s="2"/>
      <c r="N77" s="2"/>
      <c r="O77" s="2"/>
      <c r="P77" s="2"/>
      <c r="Q77" s="2"/>
      <c r="R77" s="2"/>
      <c r="S77" s="2"/>
      <c r="T77" s="2"/>
      <c r="U77" s="2"/>
      <c r="V77" s="2"/>
      <c r="W77" s="2"/>
      <c r="X77" s="2"/>
      <c r="Y77" s="2"/>
      <c r="Z77" s="2"/>
    </row>
    <row r="78" ht="12.75" customHeight="1">
      <c r="A78" s="2"/>
      <c r="B78" s="2"/>
      <c r="C78" s="2"/>
      <c r="D78" s="2"/>
      <c r="E78" s="2"/>
      <c r="F78" s="26"/>
      <c r="G78" s="3"/>
      <c r="H78" s="26"/>
      <c r="I78" s="2"/>
      <c r="J78" s="2"/>
      <c r="K78" s="2"/>
      <c r="L78" s="2"/>
      <c r="M78" s="2"/>
      <c r="N78" s="2"/>
      <c r="O78" s="2"/>
      <c r="P78" s="2"/>
      <c r="Q78" s="2"/>
      <c r="R78" s="2"/>
      <c r="S78" s="2"/>
      <c r="T78" s="2"/>
      <c r="U78" s="2"/>
      <c r="V78" s="2"/>
      <c r="W78" s="2"/>
      <c r="X78" s="2"/>
      <c r="Y78" s="2"/>
      <c r="Z78" s="2"/>
    </row>
    <row r="79" ht="13.5" customHeight="1">
      <c r="A79" s="11" t="s">
        <v>80</v>
      </c>
      <c r="B79" s="52"/>
      <c r="C79" s="10"/>
      <c r="D79" s="10"/>
      <c r="E79" s="2"/>
      <c r="F79" s="53"/>
      <c r="G79" s="3"/>
      <c r="H79" s="53"/>
      <c r="I79" s="26"/>
      <c r="J79" s="2"/>
      <c r="K79" s="2"/>
      <c r="L79" s="2"/>
      <c r="M79" s="2"/>
      <c r="N79" s="2"/>
      <c r="O79" s="2"/>
      <c r="P79" s="2"/>
      <c r="Q79" s="2"/>
      <c r="R79" s="2"/>
      <c r="S79" s="2"/>
      <c r="T79" s="2"/>
      <c r="U79" s="2"/>
      <c r="V79" s="2"/>
      <c r="W79" s="2"/>
      <c r="X79" s="2"/>
      <c r="Y79" s="2"/>
      <c r="Z79" s="2"/>
    </row>
    <row r="80" ht="12.75" customHeight="1">
      <c r="A80" s="2"/>
      <c r="B80" s="2"/>
      <c r="C80" s="2"/>
      <c r="D80" s="2"/>
      <c r="E80" s="2"/>
      <c r="F80" s="2"/>
      <c r="G80" s="3"/>
      <c r="H80" s="26"/>
      <c r="I80" s="2"/>
      <c r="J80" s="2"/>
      <c r="K80" s="2"/>
      <c r="L80" s="2"/>
      <c r="M80" s="2"/>
      <c r="N80" s="2"/>
      <c r="O80" s="2"/>
      <c r="P80" s="2"/>
      <c r="Q80" s="2"/>
      <c r="R80" s="2"/>
      <c r="S80" s="2"/>
      <c r="T80" s="2"/>
      <c r="U80" s="2"/>
      <c r="V80" s="2"/>
      <c r="W80" s="2"/>
      <c r="X80" s="2"/>
      <c r="Y80" s="2"/>
      <c r="Z80" s="2"/>
    </row>
    <row r="81" ht="12.75" customHeight="1">
      <c r="A81" s="11" t="s">
        <v>81</v>
      </c>
      <c r="D81" s="2"/>
      <c r="E81" s="2"/>
      <c r="F81" s="26">
        <f>SUM(F75:F79)</f>
        <v>0</v>
      </c>
      <c r="G81" s="3"/>
      <c r="H81" s="26">
        <f>SUM(H75:H79)</f>
        <v>1116.9</v>
      </c>
      <c r="I81" s="2"/>
      <c r="J81" s="2"/>
      <c r="K81" s="35">
        <f>SUM(F81+H81)</f>
        <v>1116.9</v>
      </c>
      <c r="L81" s="2"/>
      <c r="M81" s="2"/>
      <c r="N81" s="2"/>
      <c r="O81" s="2"/>
      <c r="P81" s="2"/>
      <c r="Q81" s="2"/>
      <c r="R81" s="2"/>
      <c r="S81" s="2"/>
      <c r="T81" s="2"/>
      <c r="U81" s="2"/>
      <c r="V81" s="2"/>
      <c r="W81" s="2"/>
      <c r="X81" s="2"/>
      <c r="Y81" s="2"/>
      <c r="Z81" s="2"/>
    </row>
    <row r="82" ht="12.75" customHeight="1">
      <c r="A82" s="2"/>
      <c r="B82" s="2"/>
      <c r="C82" s="2"/>
      <c r="D82" s="2"/>
      <c r="E82" s="2"/>
      <c r="F82" s="2"/>
      <c r="G82" s="3"/>
      <c r="H82" s="2"/>
      <c r="I82" s="2"/>
      <c r="J82" s="2"/>
      <c r="K82" s="2"/>
      <c r="L82" s="2"/>
      <c r="M82" s="2"/>
      <c r="N82" s="2"/>
      <c r="O82" s="2"/>
      <c r="P82" s="2"/>
      <c r="Q82" s="2"/>
      <c r="R82" s="2"/>
      <c r="S82" s="2"/>
      <c r="T82" s="2"/>
      <c r="U82" s="2"/>
      <c r="V82" s="2"/>
      <c r="W82" s="2"/>
      <c r="X82" s="2"/>
      <c r="Y82" s="2"/>
      <c r="Z82" s="2"/>
    </row>
    <row r="83" ht="15.75" customHeight="1">
      <c r="A83" s="11" t="s">
        <v>82</v>
      </c>
      <c r="E83" s="2"/>
      <c r="F83" s="54" t="s">
        <v>83</v>
      </c>
      <c r="K83" s="2"/>
      <c r="L83" s="2"/>
      <c r="M83" s="2"/>
      <c r="N83" s="2"/>
      <c r="O83" s="2"/>
      <c r="P83" s="2"/>
      <c r="Q83" s="2"/>
      <c r="R83" s="2"/>
      <c r="S83" s="2"/>
      <c r="T83" s="2"/>
      <c r="U83" s="2"/>
      <c r="V83" s="2"/>
      <c r="W83" s="2"/>
      <c r="X83" s="2"/>
      <c r="Y83" s="2"/>
      <c r="Z83" s="2"/>
    </row>
    <row r="84" ht="12.75" customHeight="1">
      <c r="A84" s="3" t="s">
        <v>84</v>
      </c>
      <c r="E84" s="2"/>
      <c r="K84" s="2"/>
      <c r="L84" s="2"/>
      <c r="M84" s="2"/>
      <c r="N84" s="2"/>
      <c r="O84" s="2"/>
      <c r="P84" s="2"/>
      <c r="Q84" s="2"/>
      <c r="R84" s="2"/>
      <c r="S84" s="2"/>
      <c r="T84" s="2"/>
      <c r="U84" s="2"/>
      <c r="V84" s="2"/>
      <c r="W84" s="2"/>
      <c r="X84" s="2"/>
      <c r="Y84" s="2"/>
      <c r="Z84" s="2"/>
    </row>
    <row r="85" ht="12.75" customHeight="1">
      <c r="A85" s="3"/>
      <c r="B85" s="3"/>
      <c r="C85" s="3"/>
      <c r="D85" s="3"/>
      <c r="E85" s="2"/>
      <c r="K85" s="2"/>
      <c r="L85" s="2"/>
      <c r="M85" s="2"/>
      <c r="N85" s="2"/>
      <c r="O85" s="2"/>
      <c r="P85" s="2"/>
      <c r="Q85" s="2"/>
      <c r="R85" s="2"/>
      <c r="S85" s="2"/>
      <c r="T85" s="2"/>
      <c r="U85" s="2"/>
      <c r="V85" s="2"/>
      <c r="W85" s="2"/>
      <c r="X85" s="2"/>
      <c r="Y85" s="2"/>
      <c r="Z85" s="2"/>
    </row>
    <row r="86" ht="25.5" customHeight="1">
      <c r="A86" s="3"/>
      <c r="B86" s="3"/>
      <c r="C86" s="3"/>
      <c r="D86" s="3"/>
      <c r="E86" s="2"/>
      <c r="F86" s="34" t="s">
        <v>85</v>
      </c>
      <c r="G86" s="34"/>
      <c r="H86" s="34" t="s">
        <v>86</v>
      </c>
      <c r="I86" s="34"/>
      <c r="J86" s="34" t="s">
        <v>87</v>
      </c>
      <c r="K86" s="2"/>
      <c r="L86" s="2"/>
      <c r="M86" s="2"/>
      <c r="N86" s="2"/>
      <c r="O86" s="2"/>
      <c r="P86" s="2"/>
      <c r="Q86" s="2"/>
      <c r="R86" s="2"/>
      <c r="S86" s="2"/>
      <c r="T86" s="2"/>
      <c r="U86" s="2"/>
      <c r="V86" s="2"/>
      <c r="W86" s="2"/>
      <c r="X86" s="2"/>
      <c r="Y86" s="2"/>
      <c r="Z86" s="2"/>
    </row>
    <row r="87" ht="12.75" customHeight="1">
      <c r="A87" s="55" t="s">
        <v>88</v>
      </c>
      <c r="B87" s="10"/>
      <c r="C87" s="10"/>
      <c r="D87" s="10"/>
      <c r="E87" s="2"/>
      <c r="F87" s="25">
        <f>73790*0.5</f>
        <v>36895</v>
      </c>
      <c r="G87" s="3" t="s">
        <v>89</v>
      </c>
      <c r="H87" s="56">
        <v>10.0</v>
      </c>
      <c r="I87" s="26"/>
      <c r="J87" s="25">
        <f t="shared" ref="J87:J89" si="5">SUM(F87/H87)</f>
        <v>3689.5</v>
      </c>
      <c r="K87" s="2"/>
      <c r="L87" s="2"/>
      <c r="M87" s="2"/>
      <c r="N87" s="2"/>
      <c r="O87" s="2"/>
      <c r="P87" s="2"/>
      <c r="Q87" s="2"/>
      <c r="R87" s="2"/>
      <c r="S87" s="2"/>
      <c r="T87" s="2"/>
      <c r="U87" s="2"/>
      <c r="V87" s="2"/>
      <c r="W87" s="2"/>
      <c r="X87" s="2"/>
      <c r="Y87" s="2"/>
      <c r="Z87" s="2"/>
    </row>
    <row r="88" ht="12.75" customHeight="1">
      <c r="A88" s="57" t="s">
        <v>90</v>
      </c>
      <c r="B88" s="38"/>
      <c r="C88" s="38"/>
      <c r="D88" s="38"/>
      <c r="E88" s="2"/>
      <c r="F88" s="58">
        <f>7061*0.05</f>
        <v>353.05</v>
      </c>
      <c r="G88" s="3" t="s">
        <v>89</v>
      </c>
      <c r="H88" s="59">
        <v>5.0</v>
      </c>
      <c r="I88" s="26"/>
      <c r="J88" s="25">
        <f t="shared" si="5"/>
        <v>70.61</v>
      </c>
      <c r="K88" s="2"/>
      <c r="L88" s="2"/>
      <c r="M88" s="2"/>
      <c r="N88" s="2"/>
      <c r="O88" s="2"/>
      <c r="P88" s="2"/>
      <c r="Q88" s="2"/>
      <c r="R88" s="2"/>
      <c r="S88" s="2"/>
      <c r="T88" s="2"/>
      <c r="U88" s="2"/>
      <c r="V88" s="2"/>
      <c r="W88" s="2"/>
      <c r="X88" s="2"/>
      <c r="Y88" s="2"/>
      <c r="Z88" s="2"/>
    </row>
    <row r="89" ht="12.75" customHeight="1">
      <c r="A89" s="57" t="s">
        <v>91</v>
      </c>
      <c r="B89" s="38"/>
      <c r="C89" s="38"/>
      <c r="D89" s="38"/>
      <c r="E89" s="2"/>
      <c r="F89" s="58">
        <f>38937*0.5</f>
        <v>19468.5</v>
      </c>
      <c r="G89" s="3" t="s">
        <v>89</v>
      </c>
      <c r="H89" s="59">
        <v>7.0</v>
      </c>
      <c r="I89" s="26"/>
      <c r="J89" s="25">
        <f t="shared" si="5"/>
        <v>2781.214286</v>
      </c>
      <c r="K89" s="2"/>
      <c r="L89" s="2"/>
      <c r="M89" s="2"/>
      <c r="N89" s="2"/>
      <c r="O89" s="2"/>
      <c r="P89" s="2"/>
      <c r="Q89" s="2"/>
      <c r="R89" s="2"/>
      <c r="S89" s="2"/>
      <c r="T89" s="2"/>
      <c r="U89" s="2"/>
      <c r="V89" s="2"/>
      <c r="W89" s="2"/>
      <c r="X89" s="2"/>
      <c r="Y89" s="2"/>
      <c r="Z89" s="2"/>
    </row>
    <row r="90" ht="12.75" customHeight="1">
      <c r="A90" s="57"/>
      <c r="B90" s="38"/>
      <c r="C90" s="38"/>
      <c r="D90" s="38"/>
      <c r="E90" s="2"/>
      <c r="F90" s="58"/>
      <c r="G90" s="3" t="s">
        <v>89</v>
      </c>
      <c r="H90" s="59"/>
      <c r="I90" s="26"/>
      <c r="J90" s="25"/>
      <c r="K90" s="2"/>
      <c r="L90" s="2"/>
      <c r="M90" s="2"/>
      <c r="N90" s="2"/>
      <c r="O90" s="2"/>
      <c r="P90" s="2"/>
      <c r="Q90" s="2"/>
      <c r="R90" s="2"/>
      <c r="S90" s="2"/>
      <c r="T90" s="2"/>
      <c r="U90" s="2"/>
      <c r="V90" s="2"/>
      <c r="W90" s="2"/>
      <c r="X90" s="2"/>
      <c r="Y90" s="2"/>
      <c r="Z90" s="2"/>
    </row>
    <row r="91" ht="12.75" customHeight="1">
      <c r="A91" s="57"/>
      <c r="B91" s="38"/>
      <c r="C91" s="38"/>
      <c r="D91" s="38"/>
      <c r="E91" s="2"/>
      <c r="F91" s="25"/>
      <c r="G91" s="3" t="s">
        <v>89</v>
      </c>
      <c r="H91" s="59"/>
      <c r="I91" s="26"/>
      <c r="J91" s="25"/>
      <c r="K91" s="2"/>
      <c r="L91" s="2"/>
      <c r="M91" s="2"/>
      <c r="N91" s="2"/>
      <c r="O91" s="2"/>
      <c r="P91" s="2"/>
      <c r="Q91" s="2"/>
      <c r="R91" s="2"/>
      <c r="S91" s="2"/>
      <c r="T91" s="2"/>
      <c r="U91" s="2"/>
      <c r="V91" s="2"/>
      <c r="W91" s="2"/>
      <c r="X91" s="2"/>
      <c r="Y91" s="2"/>
      <c r="Z91" s="2"/>
    </row>
    <row r="92" ht="12.75" customHeight="1">
      <c r="A92" s="57"/>
      <c r="B92" s="38"/>
      <c r="C92" s="38"/>
      <c r="D92" s="38"/>
      <c r="E92" s="2"/>
      <c r="F92" s="25"/>
      <c r="G92" s="3" t="s">
        <v>89</v>
      </c>
      <c r="H92" s="59"/>
      <c r="I92" s="26"/>
      <c r="J92" s="25"/>
      <c r="K92" s="2"/>
      <c r="L92" s="2"/>
      <c r="M92" s="2"/>
      <c r="N92" s="2"/>
      <c r="O92" s="2"/>
      <c r="P92" s="2"/>
      <c r="Q92" s="2"/>
      <c r="R92" s="2"/>
      <c r="S92" s="2"/>
      <c r="T92" s="2"/>
      <c r="U92" s="2"/>
      <c r="V92" s="2"/>
      <c r="W92" s="2"/>
      <c r="X92" s="2"/>
      <c r="Y92" s="2"/>
      <c r="Z92" s="2"/>
    </row>
    <row r="93" ht="12.75" customHeight="1">
      <c r="A93" s="2"/>
      <c r="B93" s="2"/>
      <c r="C93" s="2"/>
      <c r="D93" s="2"/>
      <c r="E93" s="2"/>
      <c r="F93" s="2"/>
      <c r="G93" s="3"/>
      <c r="H93" s="2"/>
      <c r="I93" s="2"/>
      <c r="J93" s="2"/>
      <c r="K93" s="2"/>
      <c r="L93" s="2"/>
      <c r="M93" s="2"/>
      <c r="N93" s="2"/>
      <c r="O93" s="2"/>
      <c r="P93" s="2"/>
      <c r="Q93" s="2"/>
      <c r="R93" s="2"/>
      <c r="S93" s="2"/>
      <c r="T93" s="2"/>
      <c r="U93" s="2"/>
      <c r="V93" s="2"/>
      <c r="W93" s="2"/>
      <c r="X93" s="2"/>
      <c r="Y93" s="2"/>
      <c r="Z93" s="2"/>
    </row>
    <row r="94" ht="12.75" customHeight="1">
      <c r="A94" s="11" t="s">
        <v>92</v>
      </c>
      <c r="D94" s="2"/>
      <c r="E94" s="2"/>
      <c r="F94" s="2"/>
      <c r="G94" s="3"/>
      <c r="H94" s="2"/>
      <c r="I94" s="2"/>
      <c r="J94" s="2"/>
      <c r="K94" s="35">
        <f>SUM(J87:J92)</f>
        <v>6541.324286</v>
      </c>
      <c r="L94" s="2"/>
      <c r="M94" s="2"/>
      <c r="N94" s="2"/>
      <c r="O94" s="2"/>
      <c r="P94" s="2"/>
      <c r="Q94" s="2"/>
      <c r="R94" s="2"/>
      <c r="S94" s="2"/>
      <c r="T94" s="2"/>
      <c r="U94" s="2"/>
      <c r="V94" s="2"/>
      <c r="W94" s="2"/>
      <c r="X94" s="2"/>
      <c r="Y94" s="2"/>
      <c r="Z94" s="2"/>
    </row>
    <row r="95" ht="12.75" customHeight="1">
      <c r="A95" s="2"/>
      <c r="B95" s="2"/>
      <c r="C95" s="2"/>
      <c r="D95" s="2"/>
      <c r="E95" s="2"/>
      <c r="F95" s="2"/>
      <c r="G95" s="3"/>
      <c r="H95" s="2"/>
      <c r="I95" s="2"/>
      <c r="J95" s="2"/>
      <c r="K95" s="2"/>
      <c r="L95" s="2"/>
      <c r="M95" s="2"/>
      <c r="N95" s="2"/>
      <c r="O95" s="2"/>
      <c r="P95" s="2"/>
      <c r="Q95" s="2"/>
      <c r="R95" s="2"/>
      <c r="S95" s="2"/>
      <c r="T95" s="2"/>
      <c r="U95" s="2"/>
      <c r="V95" s="2"/>
      <c r="W95" s="2"/>
      <c r="X95" s="2"/>
      <c r="Y95" s="2"/>
      <c r="Z95" s="2"/>
    </row>
    <row r="96" ht="12.75" customHeight="1">
      <c r="A96" s="11" t="s">
        <v>93</v>
      </c>
      <c r="E96" s="2"/>
      <c r="F96" s="2"/>
      <c r="G96" s="3"/>
      <c r="H96" s="2"/>
      <c r="I96" s="2"/>
      <c r="J96" s="2"/>
      <c r="K96" s="2"/>
      <c r="L96" s="2"/>
      <c r="M96" s="2"/>
      <c r="N96" s="2"/>
      <c r="O96" s="2"/>
      <c r="P96" s="2"/>
      <c r="Q96" s="2"/>
      <c r="R96" s="2"/>
      <c r="S96" s="2"/>
      <c r="T96" s="2"/>
      <c r="U96" s="2"/>
      <c r="V96" s="2"/>
      <c r="W96" s="2"/>
      <c r="X96" s="2"/>
      <c r="Y96" s="2"/>
      <c r="Z96" s="2"/>
    </row>
    <row r="97" ht="12.75" customHeight="1">
      <c r="A97" s="11" t="s">
        <v>94</v>
      </c>
      <c r="E97" s="2"/>
      <c r="F97" s="2"/>
      <c r="G97" s="3"/>
      <c r="H97" s="25">
        <f>23628*0.05</f>
        <v>1181.4</v>
      </c>
      <c r="I97" s="26"/>
      <c r="J97" s="2"/>
      <c r="K97" s="2"/>
      <c r="L97" s="2"/>
      <c r="M97" s="2"/>
      <c r="N97" s="2"/>
      <c r="O97" s="2"/>
      <c r="P97" s="2"/>
      <c r="Q97" s="2"/>
      <c r="R97" s="2"/>
      <c r="S97" s="2"/>
      <c r="T97" s="2"/>
      <c r="U97" s="2"/>
      <c r="V97" s="2"/>
      <c r="W97" s="2"/>
      <c r="X97" s="2"/>
      <c r="Y97" s="2"/>
      <c r="Z97" s="2"/>
    </row>
    <row r="98" ht="12.75" customHeight="1">
      <c r="A98" s="2"/>
      <c r="B98" s="2"/>
      <c r="C98" s="2"/>
      <c r="D98" s="2"/>
      <c r="E98" s="2"/>
      <c r="F98" s="2"/>
      <c r="G98" s="3"/>
      <c r="H98" s="26"/>
      <c r="I98" s="2"/>
      <c r="J98" s="2"/>
      <c r="K98" s="2"/>
      <c r="L98" s="2"/>
      <c r="M98" s="2"/>
      <c r="N98" s="2"/>
      <c r="O98" s="2"/>
      <c r="P98" s="2"/>
      <c r="Q98" s="2"/>
      <c r="R98" s="2"/>
      <c r="S98" s="2"/>
      <c r="T98" s="2"/>
      <c r="U98" s="2"/>
      <c r="V98" s="2"/>
      <c r="W98" s="2"/>
      <c r="X98" s="2"/>
      <c r="Y98" s="2"/>
      <c r="Z98" s="2"/>
    </row>
    <row r="99" ht="12.75" customHeight="1">
      <c r="A99" s="11" t="s">
        <v>95</v>
      </c>
      <c r="E99" s="2"/>
      <c r="F99" s="2"/>
      <c r="G99" s="3"/>
      <c r="H99" s="25">
        <f>(22620+21000)*0.05</f>
        <v>2181</v>
      </c>
      <c r="I99" s="26"/>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3"/>
      <c r="H100" s="26"/>
      <c r="I100" s="2"/>
      <c r="J100" s="2"/>
      <c r="K100" s="2"/>
      <c r="L100" s="2"/>
      <c r="M100" s="2"/>
      <c r="N100" s="2"/>
      <c r="O100" s="2"/>
      <c r="P100" s="2"/>
      <c r="Q100" s="2"/>
      <c r="R100" s="2"/>
      <c r="S100" s="2"/>
      <c r="T100" s="2"/>
      <c r="U100" s="2"/>
      <c r="V100" s="2"/>
      <c r="W100" s="2"/>
      <c r="X100" s="2"/>
      <c r="Y100" s="2"/>
      <c r="Z100" s="2"/>
    </row>
    <row r="101" ht="13.5" customHeight="1">
      <c r="A101" s="11" t="s">
        <v>80</v>
      </c>
      <c r="B101" s="52"/>
      <c r="C101" s="10"/>
      <c r="D101" s="10"/>
      <c r="E101" s="2"/>
      <c r="F101" s="2"/>
      <c r="G101" s="3"/>
      <c r="H101" s="53"/>
      <c r="I101" s="26"/>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3"/>
      <c r="H102" s="2"/>
      <c r="I102" s="2"/>
      <c r="J102" s="2"/>
      <c r="K102" s="2"/>
      <c r="L102" s="2"/>
      <c r="M102" s="2"/>
      <c r="N102" s="2"/>
      <c r="O102" s="2"/>
      <c r="P102" s="2"/>
      <c r="Q102" s="2"/>
      <c r="R102" s="2"/>
      <c r="S102" s="2"/>
      <c r="T102" s="2"/>
      <c r="U102" s="2"/>
      <c r="V102" s="2"/>
      <c r="W102" s="2"/>
      <c r="X102" s="2"/>
      <c r="Y102" s="2"/>
      <c r="Z102" s="2"/>
    </row>
    <row r="103" ht="12.75" customHeight="1">
      <c r="A103" s="11" t="s">
        <v>96</v>
      </c>
      <c r="E103" s="2"/>
      <c r="F103" s="2"/>
      <c r="G103" s="3"/>
      <c r="H103" s="2"/>
      <c r="I103" s="2"/>
      <c r="J103" s="2"/>
      <c r="K103" s="35">
        <f>SUM(H97:H102)</f>
        <v>3362.4</v>
      </c>
      <c r="L103" s="2"/>
      <c r="M103" s="2"/>
      <c r="N103" s="2"/>
      <c r="O103" s="2"/>
      <c r="P103" s="2"/>
      <c r="Q103" s="2"/>
      <c r="R103" s="2"/>
      <c r="S103" s="2"/>
      <c r="T103" s="2"/>
      <c r="U103" s="2"/>
      <c r="V103" s="2"/>
      <c r="W103" s="2"/>
      <c r="X103" s="2"/>
      <c r="Y103" s="2"/>
      <c r="Z103" s="2"/>
    </row>
    <row r="104" ht="12.75" customHeight="1">
      <c r="A104" s="11"/>
      <c r="B104" s="11"/>
      <c r="C104" s="11"/>
      <c r="D104" s="11"/>
      <c r="E104" s="2"/>
      <c r="F104" s="2"/>
      <c r="G104" s="3"/>
      <c r="H104" s="2"/>
      <c r="I104" s="2"/>
      <c r="J104" s="2"/>
      <c r="K104" s="26"/>
      <c r="L104" s="2"/>
      <c r="M104" s="2"/>
      <c r="N104" s="2"/>
      <c r="O104" s="2"/>
      <c r="P104" s="2"/>
      <c r="Q104" s="2"/>
      <c r="R104" s="2"/>
      <c r="S104" s="2"/>
      <c r="T104" s="2"/>
      <c r="U104" s="2"/>
      <c r="V104" s="2"/>
      <c r="W104" s="2"/>
      <c r="X104" s="2"/>
      <c r="Y104" s="2"/>
      <c r="Z104" s="2"/>
    </row>
    <row r="105" ht="12.75" customHeight="1">
      <c r="A105" s="8" t="s">
        <v>97</v>
      </c>
      <c r="B105" s="2"/>
      <c r="C105" s="2"/>
      <c r="D105" s="2"/>
      <c r="E105" s="2"/>
      <c r="F105" s="2"/>
      <c r="G105" s="3"/>
      <c r="H105" s="2"/>
      <c r="I105" s="2"/>
      <c r="J105" s="2"/>
      <c r="K105" s="35">
        <f>SUM(K54:K103)</f>
        <v>35123.80836</v>
      </c>
      <c r="L105" s="2"/>
      <c r="M105" s="2"/>
      <c r="N105" s="2"/>
      <c r="O105" s="2"/>
      <c r="P105" s="2"/>
      <c r="Q105" s="2"/>
      <c r="R105" s="2"/>
      <c r="S105" s="2"/>
      <c r="T105" s="2"/>
      <c r="U105" s="2"/>
      <c r="V105" s="2"/>
      <c r="W105" s="2"/>
      <c r="X105" s="2"/>
      <c r="Y105" s="2"/>
      <c r="Z105" s="2"/>
    </row>
    <row r="106" ht="12.75" customHeight="1">
      <c r="A106" s="8"/>
      <c r="B106" s="2"/>
      <c r="C106" s="2"/>
      <c r="D106" s="2"/>
      <c r="E106" s="2"/>
      <c r="F106" s="2"/>
      <c r="G106" s="3"/>
      <c r="H106" s="2"/>
      <c r="I106" s="2"/>
      <c r="J106" s="2"/>
      <c r="K106" s="26"/>
      <c r="L106" s="2"/>
      <c r="M106" s="2"/>
      <c r="N106" s="2"/>
      <c r="O106" s="2"/>
      <c r="P106" s="2"/>
      <c r="Q106" s="2"/>
      <c r="R106" s="2"/>
      <c r="S106" s="2"/>
      <c r="T106" s="2"/>
      <c r="U106" s="2"/>
      <c r="V106" s="2"/>
      <c r="W106" s="2"/>
      <c r="X106" s="2"/>
      <c r="Y106" s="2"/>
      <c r="Z106" s="2"/>
    </row>
    <row r="107" ht="12.75" customHeight="1">
      <c r="A107" s="8"/>
      <c r="B107" s="2"/>
      <c r="C107" s="2"/>
      <c r="D107" s="2"/>
      <c r="E107" s="2"/>
      <c r="F107" s="2"/>
      <c r="G107" s="3"/>
      <c r="H107" s="2"/>
      <c r="I107" s="2"/>
      <c r="J107" s="2"/>
      <c r="K107" s="26"/>
      <c r="L107" s="2"/>
      <c r="M107" s="2"/>
      <c r="N107" s="2"/>
      <c r="O107" s="2"/>
      <c r="P107" s="2"/>
      <c r="Q107" s="2"/>
      <c r="R107" s="2"/>
      <c r="S107" s="2"/>
      <c r="T107" s="2"/>
      <c r="U107" s="2"/>
      <c r="V107" s="2"/>
      <c r="W107" s="2"/>
      <c r="X107" s="2"/>
      <c r="Y107" s="2"/>
      <c r="Z107" s="2"/>
    </row>
    <row r="108" ht="12.75" customHeight="1">
      <c r="A108" s="8"/>
      <c r="B108" s="2"/>
      <c r="C108" s="2"/>
      <c r="D108" s="2"/>
      <c r="E108" s="2"/>
      <c r="F108" s="2"/>
      <c r="G108" s="3"/>
      <c r="H108" s="2"/>
      <c r="I108" s="2"/>
      <c r="J108" s="2"/>
      <c r="K108" s="26"/>
      <c r="L108" s="2"/>
      <c r="M108" s="2"/>
      <c r="N108" s="2"/>
      <c r="O108" s="2"/>
      <c r="P108" s="2"/>
      <c r="Q108" s="2"/>
      <c r="R108" s="2"/>
      <c r="S108" s="2"/>
      <c r="T108" s="2"/>
      <c r="U108" s="2"/>
      <c r="V108" s="2"/>
      <c r="W108" s="2"/>
      <c r="X108" s="2"/>
      <c r="Y108" s="2"/>
      <c r="Z108" s="2"/>
    </row>
    <row r="109" ht="12.75" customHeight="1">
      <c r="A109" s="11" t="s">
        <v>98</v>
      </c>
      <c r="G109" s="3"/>
      <c r="H109" s="3"/>
      <c r="I109" s="3"/>
      <c r="J109" s="3"/>
      <c r="K109" s="2"/>
      <c r="L109" s="2"/>
      <c r="M109" s="2"/>
      <c r="N109" s="2"/>
      <c r="O109" s="2"/>
      <c r="P109" s="2"/>
      <c r="Q109" s="2"/>
      <c r="R109" s="2"/>
      <c r="S109" s="2"/>
      <c r="T109" s="2"/>
      <c r="U109" s="2"/>
      <c r="V109" s="2"/>
      <c r="W109" s="2"/>
      <c r="X109" s="2"/>
      <c r="Y109" s="2"/>
      <c r="Z109" s="2"/>
    </row>
    <row r="110" ht="12.75" customHeight="1">
      <c r="A110" s="3" t="s">
        <v>99</v>
      </c>
      <c r="E110" s="2"/>
      <c r="F110" s="2"/>
      <c r="G110" s="3"/>
      <c r="H110" s="3"/>
      <c r="I110" s="3"/>
      <c r="J110" s="3"/>
      <c r="K110" s="2"/>
      <c r="L110" s="2"/>
      <c r="M110" s="2"/>
      <c r="N110" s="2"/>
      <c r="O110" s="2"/>
      <c r="P110" s="2"/>
      <c r="Q110" s="2"/>
      <c r="R110" s="2"/>
      <c r="S110" s="2"/>
      <c r="T110" s="2"/>
      <c r="U110" s="2"/>
      <c r="V110" s="2"/>
      <c r="W110" s="2"/>
      <c r="X110" s="2"/>
      <c r="Y110" s="2"/>
      <c r="Z110" s="2"/>
    </row>
    <row r="111" ht="12.75" customHeight="1">
      <c r="A111" s="55" t="s">
        <v>100</v>
      </c>
      <c r="B111" s="10"/>
      <c r="C111" s="10"/>
      <c r="D111" s="10"/>
      <c r="E111" s="2"/>
      <c r="F111" s="2"/>
      <c r="G111" s="3"/>
      <c r="H111" s="25">
        <f>(7200+9000)*0.05</f>
        <v>810</v>
      </c>
      <c r="I111" s="26"/>
      <c r="J111" s="2"/>
      <c r="K111" s="2"/>
      <c r="L111" s="2"/>
      <c r="M111" s="2"/>
      <c r="N111" s="2"/>
      <c r="O111" s="2"/>
      <c r="P111" s="2"/>
      <c r="Q111" s="2"/>
      <c r="R111" s="2"/>
      <c r="S111" s="2"/>
      <c r="T111" s="2"/>
      <c r="U111" s="2"/>
      <c r="V111" s="2"/>
      <c r="W111" s="2"/>
      <c r="X111" s="2"/>
      <c r="Y111" s="2"/>
      <c r="Z111" s="2"/>
    </row>
    <row r="112" ht="12.75" customHeight="1">
      <c r="A112" s="57"/>
      <c r="B112" s="38"/>
      <c r="C112" s="38"/>
      <c r="D112" s="38"/>
      <c r="E112" s="2"/>
      <c r="F112" s="2"/>
      <c r="G112" s="3"/>
      <c r="H112" s="58"/>
      <c r="I112" s="26"/>
      <c r="J112" s="2"/>
      <c r="K112" s="2"/>
      <c r="L112" s="2"/>
      <c r="M112" s="2"/>
      <c r="N112" s="2"/>
      <c r="O112" s="2"/>
      <c r="P112" s="2"/>
      <c r="Q112" s="2"/>
      <c r="R112" s="2"/>
      <c r="S112" s="2"/>
      <c r="T112" s="2"/>
      <c r="U112" s="2"/>
      <c r="V112" s="2"/>
      <c r="W112" s="2"/>
      <c r="X112" s="2"/>
      <c r="Y112" s="2"/>
      <c r="Z112" s="2"/>
    </row>
    <row r="113" ht="12.75" customHeight="1">
      <c r="A113" s="57"/>
      <c r="B113" s="38"/>
      <c r="C113" s="38"/>
      <c r="D113" s="38"/>
      <c r="E113" s="2"/>
      <c r="F113" s="2"/>
      <c r="G113" s="3"/>
      <c r="H113" s="58"/>
      <c r="I113" s="26"/>
      <c r="J113" s="2"/>
      <c r="K113" s="2"/>
      <c r="L113" s="2"/>
      <c r="M113" s="2"/>
      <c r="N113" s="2"/>
      <c r="O113" s="2"/>
      <c r="P113" s="2"/>
      <c r="Q113" s="2"/>
      <c r="R113" s="2"/>
      <c r="S113" s="2"/>
      <c r="T113" s="2"/>
      <c r="U113" s="2"/>
      <c r="V113" s="2"/>
      <c r="W113" s="2"/>
      <c r="X113" s="2"/>
      <c r="Y113" s="2"/>
      <c r="Z113" s="2"/>
    </row>
    <row r="114" ht="12.75" customHeight="1">
      <c r="A114" s="57"/>
      <c r="B114" s="38"/>
      <c r="C114" s="38"/>
      <c r="D114" s="38"/>
      <c r="E114" s="2"/>
      <c r="F114" s="2"/>
      <c r="G114" s="3"/>
      <c r="H114" s="58"/>
      <c r="I114" s="26"/>
      <c r="J114" s="2"/>
      <c r="K114" s="2"/>
      <c r="L114" s="2"/>
      <c r="M114" s="2"/>
      <c r="N114" s="2"/>
      <c r="O114" s="2"/>
      <c r="P114" s="2"/>
      <c r="Q114" s="2"/>
      <c r="R114" s="2"/>
      <c r="S114" s="2"/>
      <c r="T114" s="2"/>
      <c r="U114" s="2"/>
      <c r="V114" s="2"/>
      <c r="W114" s="2"/>
      <c r="X114" s="2"/>
      <c r="Y114" s="2"/>
      <c r="Z114" s="2"/>
    </row>
    <row r="115" ht="12.75" customHeight="1">
      <c r="A115" s="57"/>
      <c r="B115" s="38"/>
      <c r="C115" s="38"/>
      <c r="D115" s="38"/>
      <c r="E115" s="2"/>
      <c r="F115" s="2"/>
      <c r="G115" s="3"/>
      <c r="H115" s="58"/>
      <c r="I115" s="26"/>
      <c r="J115" s="2"/>
      <c r="K115" s="2"/>
      <c r="L115" s="2"/>
      <c r="M115" s="2"/>
      <c r="N115" s="2"/>
      <c r="O115" s="2"/>
      <c r="P115" s="2"/>
      <c r="Q115" s="2"/>
      <c r="R115" s="2"/>
      <c r="S115" s="2"/>
      <c r="T115" s="2"/>
      <c r="U115" s="2"/>
      <c r="V115" s="2"/>
      <c r="W115" s="2"/>
      <c r="X115" s="2"/>
      <c r="Y115" s="2"/>
      <c r="Z115" s="2"/>
    </row>
    <row r="116" ht="13.5" customHeight="1">
      <c r="A116" s="57"/>
      <c r="B116" s="38"/>
      <c r="C116" s="38"/>
      <c r="D116" s="38"/>
      <c r="E116" s="2"/>
      <c r="F116" s="2"/>
      <c r="G116" s="3"/>
      <c r="H116" s="28"/>
      <c r="I116" s="26"/>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3"/>
      <c r="H117" s="2"/>
      <c r="I117" s="2"/>
      <c r="J117" s="2"/>
      <c r="K117" s="2"/>
      <c r="L117" s="2"/>
      <c r="M117" s="2"/>
      <c r="N117" s="2"/>
      <c r="O117" s="2"/>
      <c r="P117" s="2"/>
      <c r="Q117" s="2"/>
      <c r="R117" s="2"/>
      <c r="S117" s="2"/>
      <c r="T117" s="2"/>
      <c r="U117" s="2"/>
      <c r="V117" s="2"/>
      <c r="W117" s="2"/>
      <c r="X117" s="2"/>
      <c r="Y117" s="2"/>
      <c r="Z117" s="2"/>
    </row>
    <row r="118" ht="12.75" customHeight="1">
      <c r="A118" s="11" t="s">
        <v>101</v>
      </c>
      <c r="G118" s="3"/>
      <c r="H118" s="2"/>
      <c r="I118" s="2"/>
      <c r="J118" s="2"/>
      <c r="K118" s="35">
        <f>SUM(H111:H116)</f>
        <v>810</v>
      </c>
      <c r="L118" s="2"/>
      <c r="M118" s="2"/>
      <c r="N118" s="2"/>
      <c r="O118" s="2"/>
      <c r="P118" s="2"/>
      <c r="Q118" s="2"/>
      <c r="R118" s="2"/>
      <c r="S118" s="2"/>
      <c r="T118" s="2"/>
      <c r="U118" s="2"/>
      <c r="V118" s="2"/>
      <c r="W118" s="2"/>
      <c r="X118" s="2"/>
      <c r="Y118" s="2"/>
      <c r="Z118" s="2"/>
    </row>
    <row r="119" ht="12.75" customHeight="1">
      <c r="A119" s="2"/>
      <c r="B119" s="2"/>
      <c r="C119" s="2"/>
      <c r="D119" s="2"/>
      <c r="E119" s="2"/>
      <c r="F119" s="2"/>
      <c r="G119" s="3"/>
      <c r="H119" s="2"/>
      <c r="I119" s="2"/>
      <c r="J119" s="2"/>
      <c r="K119" s="2"/>
      <c r="L119" s="2"/>
      <c r="M119" s="2"/>
      <c r="N119" s="2"/>
      <c r="O119" s="2"/>
      <c r="P119" s="2"/>
      <c r="Q119" s="2"/>
      <c r="R119" s="2"/>
      <c r="S119" s="2"/>
      <c r="T119" s="2"/>
      <c r="U119" s="2"/>
      <c r="V119" s="2"/>
      <c r="W119" s="2"/>
      <c r="X119" s="2"/>
      <c r="Y119" s="2"/>
      <c r="Z119" s="2"/>
    </row>
    <row r="120" ht="12.75" customHeight="1">
      <c r="A120" s="11" t="s">
        <v>102</v>
      </c>
      <c r="G120" s="3"/>
      <c r="H120" s="3"/>
      <c r="I120" s="3"/>
      <c r="J120" s="3"/>
      <c r="K120" s="2"/>
      <c r="L120" s="2"/>
      <c r="M120" s="2"/>
      <c r="N120" s="2"/>
      <c r="O120" s="2"/>
      <c r="P120" s="2"/>
      <c r="Q120" s="2"/>
      <c r="R120" s="2"/>
      <c r="S120" s="2"/>
      <c r="T120" s="2"/>
      <c r="U120" s="2"/>
      <c r="V120" s="2"/>
      <c r="W120" s="2"/>
      <c r="X120" s="2"/>
      <c r="Y120" s="2"/>
      <c r="Z120" s="2"/>
    </row>
    <row r="121" ht="12.75" customHeight="1">
      <c r="A121" s="3" t="s">
        <v>99</v>
      </c>
      <c r="E121" s="2"/>
      <c r="F121" s="2"/>
      <c r="G121" s="3"/>
      <c r="H121" s="3"/>
      <c r="I121" s="3"/>
      <c r="J121" s="3"/>
      <c r="K121" s="2"/>
      <c r="L121" s="2"/>
      <c r="M121" s="2"/>
      <c r="N121" s="2"/>
      <c r="O121" s="2"/>
      <c r="P121" s="2"/>
      <c r="Q121" s="2"/>
      <c r="R121" s="2"/>
      <c r="S121" s="2"/>
      <c r="T121" s="2"/>
      <c r="U121" s="2"/>
      <c r="V121" s="2"/>
      <c r="W121" s="2"/>
      <c r="X121" s="2"/>
      <c r="Y121" s="2"/>
      <c r="Z121" s="2"/>
    </row>
    <row r="122" ht="12.75" customHeight="1">
      <c r="A122" s="55" t="s">
        <v>103</v>
      </c>
      <c r="B122" s="10"/>
      <c r="C122" s="10"/>
      <c r="D122" s="10"/>
      <c r="E122" s="2"/>
      <c r="F122" s="2"/>
      <c r="G122" s="3"/>
      <c r="H122" s="25">
        <f>165447*0.05/2</f>
        <v>4136.175</v>
      </c>
      <c r="I122" s="26"/>
      <c r="J122" s="2"/>
      <c r="K122" s="2"/>
      <c r="L122" s="2"/>
      <c r="M122" s="2"/>
      <c r="N122" s="2"/>
      <c r="O122" s="2"/>
      <c r="P122" s="2"/>
      <c r="Q122" s="2"/>
      <c r="R122" s="2"/>
      <c r="S122" s="2"/>
      <c r="T122" s="2"/>
      <c r="U122" s="2"/>
      <c r="V122" s="2"/>
      <c r="W122" s="2"/>
      <c r="X122" s="2"/>
      <c r="Y122" s="2"/>
      <c r="Z122" s="2"/>
    </row>
    <row r="123" ht="13.5" customHeight="1">
      <c r="A123" s="57"/>
      <c r="B123" s="38"/>
      <c r="C123" s="38"/>
      <c r="D123" s="38"/>
      <c r="E123" s="2"/>
      <c r="F123" s="2"/>
      <c r="G123" s="3"/>
      <c r="H123" s="28"/>
      <c r="I123" s="26"/>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3"/>
      <c r="H124" s="2"/>
      <c r="I124" s="2"/>
      <c r="J124" s="2"/>
      <c r="K124" s="2"/>
      <c r="L124" s="2"/>
      <c r="M124" s="2"/>
      <c r="N124" s="2"/>
      <c r="O124" s="2"/>
      <c r="P124" s="2"/>
      <c r="Q124" s="2"/>
      <c r="R124" s="2"/>
      <c r="S124" s="2"/>
      <c r="T124" s="2"/>
      <c r="U124" s="2"/>
      <c r="V124" s="2"/>
      <c r="W124" s="2"/>
      <c r="X124" s="2"/>
      <c r="Y124" s="2"/>
      <c r="Z124" s="2"/>
    </row>
    <row r="125" ht="12.75" customHeight="1">
      <c r="A125" s="11" t="s">
        <v>104</v>
      </c>
      <c r="G125" s="3"/>
      <c r="H125" s="2"/>
      <c r="I125" s="2"/>
      <c r="J125" s="2"/>
      <c r="K125" s="35">
        <f>SUM(H122:H123)</f>
        <v>4136.175</v>
      </c>
      <c r="L125" s="2"/>
      <c r="M125" s="2"/>
      <c r="N125" s="2"/>
      <c r="O125" s="2"/>
      <c r="P125" s="2"/>
      <c r="Q125" s="2"/>
      <c r="R125" s="2"/>
      <c r="S125" s="2"/>
      <c r="T125" s="2"/>
      <c r="U125" s="2"/>
      <c r="V125" s="2"/>
      <c r="W125" s="2"/>
      <c r="X125" s="2"/>
      <c r="Y125" s="2"/>
      <c r="Z125" s="2"/>
    </row>
    <row r="126" ht="12.75" customHeight="1">
      <c r="A126" s="2"/>
      <c r="B126" s="2"/>
      <c r="C126" s="2"/>
      <c r="D126" s="2"/>
      <c r="E126" s="2"/>
      <c r="F126" s="2"/>
      <c r="G126" s="3"/>
      <c r="H126" s="2"/>
      <c r="I126" s="2"/>
      <c r="J126" s="2"/>
      <c r="K126" s="2"/>
      <c r="L126" s="2"/>
      <c r="M126" s="2"/>
      <c r="N126" s="2"/>
      <c r="O126" s="2"/>
      <c r="P126" s="2"/>
      <c r="Q126" s="2"/>
      <c r="R126" s="2"/>
      <c r="S126" s="2"/>
      <c r="T126" s="2"/>
      <c r="U126" s="2"/>
      <c r="V126" s="2"/>
      <c r="W126" s="2"/>
      <c r="X126" s="2"/>
      <c r="Y126" s="2"/>
      <c r="Z126" s="2"/>
    </row>
    <row r="127" ht="13.5" customHeight="1">
      <c r="A127" s="11" t="s">
        <v>105</v>
      </c>
      <c r="G127" s="3"/>
      <c r="H127" s="2"/>
      <c r="I127" s="2"/>
      <c r="J127" s="2"/>
      <c r="K127" s="53">
        <f>160784*0.05/2</f>
        <v>4019.6</v>
      </c>
      <c r="L127" s="2"/>
      <c r="M127" s="2"/>
      <c r="N127" s="2"/>
      <c r="O127" s="2"/>
      <c r="P127" s="2"/>
      <c r="Q127" s="2"/>
      <c r="R127" s="2"/>
      <c r="S127" s="2"/>
      <c r="T127" s="2"/>
      <c r="U127" s="2"/>
      <c r="V127" s="2"/>
      <c r="W127" s="2"/>
      <c r="X127" s="2"/>
      <c r="Y127" s="2"/>
      <c r="Z127" s="2"/>
    </row>
    <row r="128" ht="12.75" customHeight="1">
      <c r="A128" s="2"/>
      <c r="B128" s="2"/>
      <c r="C128" s="2"/>
      <c r="D128" s="2"/>
      <c r="E128" s="2"/>
      <c r="F128" s="2"/>
      <c r="G128" s="3"/>
      <c r="H128" s="2"/>
      <c r="I128" s="2"/>
      <c r="J128" s="2"/>
      <c r="K128" s="2"/>
      <c r="L128" s="2"/>
      <c r="M128" s="2"/>
      <c r="N128" s="2"/>
      <c r="O128" s="2"/>
      <c r="P128" s="2"/>
      <c r="Q128" s="2"/>
      <c r="R128" s="2"/>
      <c r="S128" s="2"/>
      <c r="T128" s="2"/>
      <c r="U128" s="2"/>
      <c r="V128" s="2"/>
      <c r="W128" s="2"/>
      <c r="X128" s="2"/>
      <c r="Y128" s="2"/>
      <c r="Z128" s="2"/>
    </row>
    <row r="129" ht="12.75" customHeight="1">
      <c r="A129" s="11" t="s">
        <v>106</v>
      </c>
      <c r="G129" s="3"/>
      <c r="H129" s="2"/>
      <c r="I129" s="2"/>
      <c r="J129" s="2"/>
      <c r="K129" s="35">
        <f>SUM(K105:K128)</f>
        <v>44089.58336</v>
      </c>
      <c r="L129" s="2"/>
      <c r="M129" s="2"/>
      <c r="N129" s="2"/>
      <c r="O129" s="2"/>
      <c r="P129" s="2"/>
      <c r="Q129" s="2"/>
      <c r="R129" s="2"/>
      <c r="S129" s="2"/>
      <c r="T129" s="2"/>
      <c r="U129" s="2"/>
      <c r="V129" s="2"/>
      <c r="W129" s="2"/>
      <c r="X129" s="2"/>
      <c r="Y129" s="2"/>
      <c r="Z129" s="2"/>
    </row>
    <row r="130" ht="12.75" customHeight="1">
      <c r="A130" s="11"/>
      <c r="B130" s="11"/>
      <c r="C130" s="11"/>
      <c r="D130" s="11"/>
      <c r="E130" s="11"/>
      <c r="F130" s="11"/>
      <c r="G130" s="3"/>
      <c r="H130" s="2"/>
      <c r="I130" s="2"/>
      <c r="J130" s="2"/>
      <c r="K130" s="60"/>
      <c r="L130" s="2"/>
      <c r="M130" s="2"/>
      <c r="N130" s="2"/>
      <c r="O130" s="2"/>
      <c r="P130" s="2"/>
      <c r="Q130" s="2"/>
      <c r="R130" s="2"/>
      <c r="S130" s="2"/>
      <c r="T130" s="2"/>
      <c r="U130" s="2"/>
      <c r="V130" s="2"/>
      <c r="W130" s="2"/>
      <c r="X130" s="2"/>
      <c r="Y130" s="2"/>
      <c r="Z130" s="2"/>
    </row>
    <row r="131" ht="12.75" customHeight="1">
      <c r="A131" s="2"/>
      <c r="B131" s="2"/>
      <c r="C131" s="2"/>
      <c r="D131" s="2"/>
      <c r="E131" s="2"/>
      <c r="F131" s="2"/>
      <c r="G131" s="3"/>
      <c r="H131" s="2"/>
      <c r="I131" s="2"/>
      <c r="J131" s="2"/>
      <c r="K131" s="2"/>
      <c r="L131" s="2"/>
      <c r="M131" s="2"/>
      <c r="N131" s="2"/>
      <c r="O131" s="2"/>
      <c r="P131" s="2"/>
      <c r="Q131" s="2"/>
      <c r="R131" s="2"/>
      <c r="S131" s="2"/>
      <c r="T131" s="2"/>
      <c r="U131" s="2"/>
      <c r="V131" s="2"/>
      <c r="W131" s="2"/>
      <c r="X131" s="2"/>
      <c r="Y131" s="2"/>
      <c r="Z131" s="2"/>
    </row>
    <row r="132" ht="12.75" customHeight="1">
      <c r="A132" s="11" t="s">
        <v>107</v>
      </c>
      <c r="G132" s="3"/>
      <c r="H132" s="2"/>
      <c r="I132" s="2"/>
      <c r="J132" s="2"/>
      <c r="K132" s="35">
        <f>SUM(K129:K130)</f>
        <v>44089.58336</v>
      </c>
      <c r="L132" s="2"/>
      <c r="M132" s="2"/>
      <c r="N132" s="2"/>
      <c r="O132" s="2"/>
      <c r="P132" s="2"/>
      <c r="Q132" s="2"/>
      <c r="R132" s="2"/>
      <c r="S132" s="2"/>
      <c r="T132" s="2"/>
      <c r="U132" s="2"/>
      <c r="V132" s="2"/>
      <c r="W132" s="2"/>
      <c r="X132" s="2"/>
      <c r="Y132" s="2"/>
      <c r="Z132" s="2"/>
    </row>
    <row r="133" ht="12.75" customHeight="1">
      <c r="A133" s="2"/>
      <c r="B133" s="2"/>
      <c r="C133" s="2"/>
      <c r="D133" s="2"/>
      <c r="E133" s="2"/>
      <c r="F133" s="2"/>
      <c r="G133" s="3"/>
      <c r="H133" s="2"/>
      <c r="I133" s="2"/>
      <c r="J133" s="2"/>
      <c r="K133" s="2"/>
      <c r="L133" s="2"/>
      <c r="M133" s="2"/>
      <c r="N133" s="2"/>
      <c r="O133" s="2"/>
      <c r="P133" s="2"/>
      <c r="Q133" s="2"/>
      <c r="R133" s="2"/>
      <c r="S133" s="2"/>
      <c r="T133" s="2"/>
      <c r="U133" s="2"/>
      <c r="V133" s="2"/>
      <c r="W133" s="2"/>
      <c r="X133" s="2"/>
      <c r="Y133" s="2"/>
      <c r="Z133" s="2"/>
    </row>
    <row r="134" ht="15.75" customHeight="1">
      <c r="A134" s="8" t="s">
        <v>108</v>
      </c>
      <c r="B134" s="2"/>
      <c r="C134" s="61"/>
      <c r="D134" s="10"/>
      <c r="E134" s="10"/>
      <c r="F134" s="10"/>
      <c r="G134" s="10"/>
      <c r="H134" s="10"/>
      <c r="I134" s="10"/>
      <c r="J134" s="10"/>
      <c r="K134" s="10"/>
      <c r="L134" s="2"/>
      <c r="M134" s="2"/>
      <c r="N134" s="2"/>
      <c r="O134" s="2"/>
      <c r="P134" s="2"/>
      <c r="Q134" s="2"/>
      <c r="R134" s="2"/>
      <c r="S134" s="2"/>
      <c r="T134" s="2"/>
      <c r="U134" s="2"/>
      <c r="V134" s="2"/>
      <c r="W134" s="2"/>
      <c r="X134" s="2"/>
      <c r="Y134" s="2"/>
      <c r="Z134" s="2"/>
    </row>
    <row r="135" ht="15.75" customHeight="1">
      <c r="A135" s="61"/>
      <c r="B135" s="10"/>
      <c r="C135" s="10"/>
      <c r="D135" s="10"/>
      <c r="E135" s="10"/>
      <c r="F135" s="10"/>
      <c r="G135" s="10"/>
      <c r="H135" s="10"/>
      <c r="I135" s="10"/>
      <c r="J135" s="10"/>
      <c r="K135" s="10"/>
      <c r="L135" s="2"/>
      <c r="M135" s="2"/>
      <c r="N135" s="2"/>
      <c r="O135" s="2"/>
      <c r="P135" s="2"/>
      <c r="Q135" s="2"/>
      <c r="R135" s="2"/>
      <c r="S135" s="2"/>
      <c r="T135" s="2"/>
      <c r="U135" s="2"/>
      <c r="V135" s="2"/>
      <c r="W135" s="2"/>
      <c r="X135" s="2"/>
      <c r="Y135" s="2"/>
      <c r="Z135" s="2"/>
    </row>
    <row r="136" ht="15.75" customHeight="1">
      <c r="A136" s="61"/>
      <c r="B136" s="10"/>
      <c r="C136" s="10"/>
      <c r="D136" s="10"/>
      <c r="E136" s="10"/>
      <c r="F136" s="10"/>
      <c r="G136" s="10"/>
      <c r="H136" s="10"/>
      <c r="I136" s="10"/>
      <c r="J136" s="10"/>
      <c r="K136" s="10"/>
      <c r="L136" s="2"/>
      <c r="M136" s="2"/>
      <c r="N136" s="2"/>
      <c r="O136" s="2"/>
      <c r="P136" s="2"/>
      <c r="Q136" s="2"/>
      <c r="R136" s="2"/>
      <c r="S136" s="2"/>
      <c r="T136" s="2"/>
      <c r="U136" s="2"/>
      <c r="V136" s="2"/>
      <c r="W136" s="2"/>
      <c r="X136" s="2"/>
      <c r="Y136" s="2"/>
      <c r="Z136" s="2"/>
    </row>
    <row r="137" ht="15.75" customHeight="1">
      <c r="A137" s="61"/>
      <c r="B137" s="10"/>
      <c r="C137" s="10"/>
      <c r="D137" s="10"/>
      <c r="E137" s="10"/>
      <c r="F137" s="10"/>
      <c r="G137" s="10"/>
      <c r="H137" s="10"/>
      <c r="I137" s="10"/>
      <c r="J137" s="10"/>
      <c r="K137" s="10"/>
      <c r="L137" s="2"/>
      <c r="M137" s="2"/>
      <c r="N137" s="2"/>
      <c r="O137" s="2"/>
      <c r="P137" s="2"/>
      <c r="Q137" s="2"/>
      <c r="R137" s="2"/>
      <c r="S137" s="2"/>
      <c r="T137" s="2"/>
      <c r="U137" s="2"/>
      <c r="V137" s="2"/>
      <c r="W137" s="2"/>
      <c r="X137" s="2"/>
      <c r="Y137" s="2"/>
      <c r="Z137" s="2"/>
    </row>
    <row r="138" ht="15.75" customHeight="1">
      <c r="A138" s="61"/>
      <c r="B138" s="10"/>
      <c r="C138" s="10"/>
      <c r="D138" s="10"/>
      <c r="E138" s="10"/>
      <c r="F138" s="10"/>
      <c r="G138" s="10"/>
      <c r="H138" s="10"/>
      <c r="I138" s="10"/>
      <c r="J138" s="10"/>
      <c r="K138" s="10"/>
      <c r="L138" s="2"/>
      <c r="M138" s="2"/>
      <c r="N138" s="2"/>
      <c r="O138" s="2"/>
      <c r="P138" s="2"/>
      <c r="Q138" s="2"/>
      <c r="R138" s="2"/>
      <c r="S138" s="2"/>
      <c r="T138" s="2"/>
      <c r="U138" s="2"/>
      <c r="V138" s="2"/>
      <c r="W138" s="2"/>
      <c r="X138" s="2"/>
      <c r="Y138" s="2"/>
      <c r="Z138" s="2"/>
    </row>
    <row r="139" ht="15.75" customHeight="1">
      <c r="A139" s="61"/>
      <c r="B139" s="10"/>
      <c r="C139" s="10"/>
      <c r="D139" s="10"/>
      <c r="E139" s="10"/>
      <c r="F139" s="10"/>
      <c r="G139" s="10"/>
      <c r="H139" s="10"/>
      <c r="I139" s="10"/>
      <c r="J139" s="10"/>
      <c r="K139" s="10"/>
      <c r="L139" s="2"/>
      <c r="M139" s="2"/>
      <c r="N139" s="2"/>
      <c r="O139" s="2"/>
      <c r="P139" s="2"/>
      <c r="Q139" s="2"/>
      <c r="R139" s="2"/>
      <c r="S139" s="2"/>
      <c r="T139" s="2"/>
      <c r="U139" s="2"/>
      <c r="V139" s="2"/>
      <c r="W139" s="2"/>
      <c r="X139" s="2"/>
      <c r="Y139" s="2"/>
      <c r="Z139" s="2"/>
    </row>
    <row r="140" ht="15.75" customHeight="1">
      <c r="A140" s="61"/>
      <c r="B140" s="10"/>
      <c r="C140" s="10"/>
      <c r="D140" s="10"/>
      <c r="E140" s="10"/>
      <c r="F140" s="10"/>
      <c r="G140" s="10"/>
      <c r="H140" s="10"/>
      <c r="I140" s="10"/>
      <c r="J140" s="10"/>
      <c r="K140" s="10"/>
      <c r="L140" s="2"/>
      <c r="M140" s="2"/>
      <c r="N140" s="2"/>
      <c r="O140" s="2"/>
      <c r="P140" s="2"/>
      <c r="Q140" s="2"/>
      <c r="R140" s="2"/>
      <c r="S140" s="2"/>
      <c r="T140" s="2"/>
      <c r="U140" s="2"/>
      <c r="V140" s="2"/>
      <c r="W140" s="2"/>
      <c r="X140" s="2"/>
      <c r="Y140" s="2"/>
      <c r="Z140" s="2"/>
    </row>
    <row r="141" ht="15.75" customHeight="1">
      <c r="A141" s="61"/>
      <c r="B141" s="10"/>
      <c r="C141" s="10"/>
      <c r="D141" s="10"/>
      <c r="E141" s="10"/>
      <c r="F141" s="10"/>
      <c r="G141" s="10"/>
      <c r="H141" s="10"/>
      <c r="I141" s="10"/>
      <c r="J141" s="10"/>
      <c r="K141" s="10"/>
      <c r="L141" s="2"/>
      <c r="M141" s="2"/>
      <c r="N141" s="2"/>
      <c r="O141" s="2"/>
      <c r="P141" s="2"/>
      <c r="Q141" s="2"/>
      <c r="R141" s="2"/>
      <c r="S141" s="2"/>
      <c r="T141" s="2"/>
      <c r="U141" s="2"/>
      <c r="V141" s="2"/>
      <c r="W141" s="2"/>
      <c r="X141" s="2"/>
      <c r="Y141" s="2"/>
      <c r="Z141" s="2"/>
    </row>
    <row r="142" ht="15.75" customHeight="1">
      <c r="A142" s="61"/>
      <c r="B142" s="10"/>
      <c r="C142" s="10"/>
      <c r="D142" s="10"/>
      <c r="E142" s="10"/>
      <c r="F142" s="10"/>
      <c r="G142" s="10"/>
      <c r="H142" s="10"/>
      <c r="I142" s="10"/>
      <c r="J142" s="10"/>
      <c r="K142" s="10"/>
      <c r="L142" s="2"/>
      <c r="M142" s="2"/>
      <c r="N142" s="2"/>
      <c r="O142" s="2"/>
      <c r="P142" s="2"/>
      <c r="Q142" s="2"/>
      <c r="R142" s="2"/>
      <c r="S142" s="2"/>
      <c r="T142" s="2"/>
      <c r="U142" s="2"/>
      <c r="V142" s="2"/>
      <c r="W142" s="2"/>
      <c r="X142" s="2"/>
      <c r="Y142" s="2"/>
      <c r="Z142" s="2"/>
    </row>
    <row r="143" ht="15.75" customHeight="1">
      <c r="A143" s="61"/>
      <c r="B143" s="10"/>
      <c r="C143" s="10"/>
      <c r="D143" s="10"/>
      <c r="E143" s="10"/>
      <c r="F143" s="10"/>
      <c r="G143" s="10"/>
      <c r="H143" s="10"/>
      <c r="I143" s="10"/>
      <c r="J143" s="10"/>
      <c r="K143" s="10"/>
      <c r="L143" s="2"/>
      <c r="M143" s="2"/>
      <c r="N143" s="2"/>
      <c r="O143" s="2"/>
      <c r="P143" s="2"/>
      <c r="Q143" s="2"/>
      <c r="R143" s="2"/>
      <c r="S143" s="2"/>
      <c r="T143" s="2"/>
      <c r="U143" s="2"/>
      <c r="V143" s="2"/>
      <c r="W143" s="2"/>
      <c r="X143" s="2"/>
      <c r="Y143" s="2"/>
      <c r="Z143" s="2"/>
    </row>
    <row r="144" ht="15.75" customHeight="1">
      <c r="A144" s="20"/>
      <c r="B144" s="20"/>
      <c r="C144" s="20"/>
      <c r="D144" s="20"/>
      <c r="E144" s="20"/>
      <c r="F144" s="20"/>
      <c r="G144" s="20"/>
      <c r="H144" s="20"/>
      <c r="I144" s="20"/>
      <c r="J144" s="20"/>
      <c r="K144" s="20"/>
      <c r="L144" s="2"/>
      <c r="M144" s="2"/>
      <c r="N144" s="2"/>
      <c r="O144" s="2"/>
      <c r="P144" s="2"/>
      <c r="Q144" s="2"/>
      <c r="R144" s="2"/>
      <c r="S144" s="2"/>
      <c r="T144" s="2"/>
      <c r="U144" s="2"/>
      <c r="V144" s="2"/>
      <c r="W144" s="2"/>
      <c r="X144" s="2"/>
      <c r="Y144" s="2"/>
      <c r="Z144" s="2"/>
    </row>
    <row r="145" ht="12.75" customHeight="1">
      <c r="A145" s="2"/>
      <c r="B145" s="2"/>
      <c r="C145" s="2"/>
      <c r="D145" s="2"/>
      <c r="E145" s="2"/>
      <c r="F145" s="2"/>
      <c r="G145" s="3"/>
      <c r="H145" s="2"/>
      <c r="I145" s="2"/>
      <c r="J145" s="2"/>
      <c r="K145" s="2"/>
      <c r="L145" s="2"/>
      <c r="M145" s="2"/>
      <c r="N145" s="2"/>
      <c r="O145" s="2"/>
      <c r="P145" s="2"/>
      <c r="Q145" s="2"/>
      <c r="R145" s="2"/>
      <c r="S145" s="2"/>
      <c r="T145" s="2"/>
      <c r="U145" s="2"/>
      <c r="V145" s="2"/>
      <c r="W145" s="2"/>
      <c r="X145" s="2"/>
      <c r="Y145" s="2"/>
      <c r="Z145" s="2"/>
    </row>
    <row r="146" ht="12.75" customHeight="1">
      <c r="A146" s="62" t="s">
        <v>109</v>
      </c>
      <c r="B146" s="63"/>
      <c r="C146" s="63"/>
      <c r="D146" s="63"/>
      <c r="E146" s="63"/>
      <c r="F146" s="63"/>
      <c r="G146" s="63"/>
      <c r="H146" s="63"/>
      <c r="I146" s="63"/>
      <c r="J146" s="63"/>
      <c r="K146" s="63"/>
      <c r="L146" s="63"/>
      <c r="M146" s="64"/>
      <c r="N146" s="2"/>
      <c r="O146" s="2"/>
      <c r="P146" s="2"/>
      <c r="Q146" s="2"/>
      <c r="R146" s="2"/>
      <c r="S146" s="2"/>
      <c r="T146" s="2"/>
      <c r="U146" s="2"/>
      <c r="V146" s="2"/>
      <c r="W146" s="2"/>
      <c r="X146" s="2"/>
      <c r="Y146" s="2"/>
      <c r="Z146" s="2"/>
    </row>
    <row r="147" ht="12.75" customHeight="1">
      <c r="A147" s="65"/>
      <c r="B147" s="6"/>
      <c r="C147" s="6"/>
      <c r="D147" s="6"/>
      <c r="E147" s="6"/>
      <c r="F147" s="6"/>
      <c r="G147" s="6"/>
      <c r="H147" s="6"/>
      <c r="I147" s="6"/>
      <c r="J147" s="6"/>
      <c r="K147" s="6"/>
      <c r="L147" s="6"/>
      <c r="M147" s="66"/>
      <c r="N147" s="2"/>
      <c r="O147" s="2"/>
      <c r="P147" s="2"/>
      <c r="Q147" s="2"/>
      <c r="R147" s="2"/>
      <c r="S147" s="2"/>
      <c r="T147" s="2"/>
      <c r="U147" s="2"/>
      <c r="V147" s="2"/>
      <c r="W147" s="2"/>
      <c r="X147" s="2"/>
      <c r="Y147" s="2"/>
      <c r="Z147" s="2"/>
    </row>
    <row r="148" ht="19.5" customHeight="1">
      <c r="A148" s="67"/>
      <c r="B148" s="68"/>
      <c r="C148" s="69"/>
      <c r="D148" s="23" t="s">
        <v>110</v>
      </c>
      <c r="G148" s="23"/>
      <c r="H148" s="61" t="s">
        <v>111</v>
      </c>
      <c r="I148" s="10"/>
      <c r="J148" s="10"/>
      <c r="K148" s="10"/>
      <c r="L148" s="10"/>
      <c r="M148" s="70"/>
      <c r="N148" s="2"/>
      <c r="O148" s="2"/>
      <c r="P148" s="2"/>
      <c r="Q148" s="2"/>
      <c r="R148" s="2"/>
      <c r="S148" s="2"/>
      <c r="T148" s="2"/>
      <c r="U148" s="2"/>
      <c r="V148" s="2"/>
      <c r="W148" s="2"/>
      <c r="X148" s="2"/>
      <c r="Y148" s="2"/>
      <c r="Z148" s="2"/>
    </row>
    <row r="149" ht="19.5" customHeight="1">
      <c r="A149" s="67"/>
      <c r="B149" s="71"/>
      <c r="C149" s="69"/>
      <c r="D149" s="23" t="s">
        <v>112</v>
      </c>
      <c r="G149" s="23"/>
      <c r="H149" s="72" t="s">
        <v>113</v>
      </c>
      <c r="I149" s="38"/>
      <c r="J149" s="38"/>
      <c r="K149" s="38"/>
      <c r="L149" s="38"/>
      <c r="M149" s="70"/>
      <c r="N149" s="2"/>
      <c r="O149" s="2"/>
      <c r="P149" s="2"/>
      <c r="Q149" s="2"/>
      <c r="R149" s="2"/>
      <c r="S149" s="2"/>
      <c r="T149" s="2"/>
      <c r="U149" s="2"/>
      <c r="V149" s="2"/>
      <c r="W149" s="2"/>
      <c r="X149" s="2"/>
      <c r="Y149" s="2"/>
      <c r="Z149" s="2"/>
    </row>
    <row r="150" ht="19.5" customHeight="1">
      <c r="A150" s="67"/>
      <c r="B150" s="71"/>
      <c r="C150" s="69"/>
      <c r="D150" s="23" t="s">
        <v>114</v>
      </c>
      <c r="G150" s="23"/>
      <c r="H150" s="73" t="s">
        <v>115</v>
      </c>
      <c r="I150" s="74"/>
      <c r="J150" s="74"/>
      <c r="K150" s="74"/>
      <c r="L150" s="74"/>
      <c r="M150" s="70"/>
      <c r="N150" s="2"/>
      <c r="O150" s="2"/>
      <c r="P150" s="2"/>
      <c r="Q150" s="2"/>
      <c r="R150" s="2"/>
      <c r="S150" s="2"/>
      <c r="T150" s="2"/>
      <c r="U150" s="2"/>
      <c r="V150" s="2"/>
      <c r="W150" s="2"/>
      <c r="X150" s="2"/>
      <c r="Y150" s="2"/>
      <c r="Z150" s="2"/>
    </row>
    <row r="151" ht="19.5" customHeight="1">
      <c r="A151" s="75"/>
      <c r="B151" s="76"/>
      <c r="C151" s="76"/>
      <c r="D151" s="23" t="s">
        <v>116</v>
      </c>
      <c r="G151" s="23"/>
      <c r="H151" s="77">
        <v>43725.0</v>
      </c>
      <c r="I151" s="38"/>
      <c r="J151" s="38"/>
      <c r="K151" s="38"/>
      <c r="L151" s="38"/>
      <c r="M151" s="70"/>
      <c r="N151" s="2"/>
      <c r="O151" s="2"/>
      <c r="P151" s="2"/>
      <c r="Q151" s="2"/>
      <c r="R151" s="2"/>
      <c r="S151" s="2"/>
      <c r="T151" s="2"/>
      <c r="U151" s="2"/>
      <c r="V151" s="2"/>
      <c r="W151" s="2"/>
      <c r="X151" s="2"/>
      <c r="Y151" s="2"/>
      <c r="Z151" s="2"/>
    </row>
    <row r="152" ht="19.5" customHeight="1">
      <c r="A152" s="78"/>
      <c r="B152" s="79"/>
      <c r="C152" s="79"/>
      <c r="D152" s="79"/>
      <c r="E152" s="47"/>
      <c r="F152" s="47"/>
      <c r="G152" s="47"/>
      <c r="H152" s="47"/>
      <c r="I152" s="47"/>
      <c r="J152" s="80"/>
      <c r="K152" s="6"/>
      <c r="L152" s="7"/>
      <c r="M152" s="70"/>
      <c r="N152" s="2"/>
      <c r="O152" s="2"/>
      <c r="P152" s="2"/>
      <c r="Q152" s="2"/>
      <c r="R152" s="2"/>
      <c r="S152" s="2"/>
      <c r="T152" s="2"/>
      <c r="U152" s="2"/>
      <c r="V152" s="2"/>
      <c r="W152" s="2"/>
      <c r="X152" s="2"/>
      <c r="Y152" s="2"/>
      <c r="Z152" s="2"/>
    </row>
    <row r="153" ht="12.75" customHeight="1">
      <c r="A153" s="81" t="s">
        <v>117</v>
      </c>
      <c r="B153" s="76"/>
      <c r="C153" s="76"/>
      <c r="D153" s="76"/>
      <c r="E153" s="76"/>
      <c r="F153" s="76"/>
      <c r="G153" s="76"/>
      <c r="H153" s="76"/>
      <c r="I153" s="76"/>
      <c r="J153" s="76"/>
      <c r="K153" s="76"/>
      <c r="L153" s="82"/>
      <c r="M153" s="83"/>
      <c r="N153" s="2"/>
      <c r="O153" s="2"/>
      <c r="P153" s="2"/>
      <c r="Q153" s="2"/>
      <c r="R153" s="2"/>
      <c r="S153" s="2"/>
      <c r="T153" s="2"/>
      <c r="U153" s="2"/>
      <c r="V153" s="2"/>
      <c r="W153" s="2"/>
      <c r="X153" s="2"/>
      <c r="Y153" s="2"/>
      <c r="Z153" s="2"/>
    </row>
    <row r="154" ht="12.75" customHeight="1">
      <c r="A154" s="78"/>
      <c r="B154" s="84"/>
      <c r="C154" s="85"/>
      <c r="D154" s="85"/>
      <c r="E154" s="85"/>
      <c r="F154" s="86"/>
      <c r="G154" s="79"/>
      <c r="H154" s="79"/>
      <c r="I154" s="79"/>
      <c r="J154" s="87"/>
      <c r="K154" s="87"/>
      <c r="L154" s="88"/>
      <c r="M154" s="89"/>
      <c r="N154" s="2"/>
      <c r="O154" s="2"/>
      <c r="P154" s="2"/>
      <c r="Q154" s="2"/>
      <c r="R154" s="2"/>
      <c r="S154" s="2"/>
      <c r="T154" s="2"/>
      <c r="U154" s="2"/>
      <c r="V154" s="2"/>
      <c r="W154" s="2"/>
      <c r="X154" s="2"/>
      <c r="Y154" s="2"/>
      <c r="Z154" s="2"/>
    </row>
    <row r="155" ht="12.75" customHeight="1">
      <c r="A155" s="2"/>
      <c r="B155" s="2"/>
      <c r="C155" s="2"/>
      <c r="D155" s="2"/>
      <c r="E155" s="2"/>
      <c r="F155" s="2"/>
      <c r="G155" s="3"/>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3"/>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3"/>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3"/>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3"/>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3"/>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3"/>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3"/>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3"/>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3"/>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3"/>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3"/>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3"/>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3"/>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3"/>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3"/>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3"/>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3"/>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3"/>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3"/>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3"/>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3"/>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3"/>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3"/>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3"/>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3"/>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3"/>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3"/>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3"/>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3"/>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3"/>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3"/>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3"/>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3"/>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3"/>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3"/>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3"/>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3"/>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3"/>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3"/>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3"/>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3"/>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3"/>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3"/>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3"/>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3"/>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3"/>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3"/>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3"/>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3"/>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3"/>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3"/>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3"/>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3"/>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3"/>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3"/>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3"/>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3"/>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3"/>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3"/>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3"/>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3"/>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3"/>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3"/>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3"/>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3"/>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3"/>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3"/>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3"/>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3"/>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3"/>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3"/>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3"/>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3"/>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3"/>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3"/>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3"/>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3"/>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3"/>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3"/>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3"/>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3"/>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3"/>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3"/>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3"/>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3"/>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3"/>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3"/>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3"/>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3"/>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3"/>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3"/>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3"/>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3"/>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3"/>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3"/>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3"/>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3"/>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3"/>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3"/>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3"/>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3"/>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3"/>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3"/>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3"/>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3"/>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3"/>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3"/>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3"/>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3"/>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3"/>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3"/>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3"/>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3"/>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3"/>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3"/>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3"/>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3"/>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3"/>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3"/>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3"/>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3"/>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3"/>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3"/>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3"/>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3"/>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3"/>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3"/>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3"/>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3"/>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3"/>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3"/>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3"/>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3"/>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3"/>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3"/>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3"/>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3"/>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3"/>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3"/>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3"/>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3"/>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3"/>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3"/>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3"/>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3"/>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3"/>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3"/>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3"/>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3"/>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3"/>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3"/>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3"/>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3"/>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3"/>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3"/>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3"/>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3"/>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3"/>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3"/>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3"/>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3"/>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3"/>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3"/>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3"/>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3"/>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3"/>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3"/>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3"/>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3"/>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3"/>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3"/>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3"/>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3"/>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3"/>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3"/>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3"/>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3"/>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3"/>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3"/>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3"/>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3"/>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3"/>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3"/>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3"/>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3"/>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3"/>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3"/>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3"/>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3"/>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3"/>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3"/>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3"/>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3"/>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3"/>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3"/>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3"/>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3"/>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3"/>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3"/>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3"/>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3"/>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3"/>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3"/>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3"/>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3"/>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3"/>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3"/>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3"/>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3"/>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3"/>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3"/>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3"/>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3"/>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3"/>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3"/>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3"/>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3"/>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3"/>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3"/>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3"/>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3"/>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3"/>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3"/>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3"/>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3"/>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3"/>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3"/>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3"/>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3"/>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3"/>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3"/>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3"/>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3"/>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3"/>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3"/>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3"/>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3"/>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3"/>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3"/>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3"/>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3"/>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3"/>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3"/>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3"/>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3"/>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3"/>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3"/>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3"/>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3"/>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3"/>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3"/>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3"/>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3"/>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3"/>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3"/>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3"/>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3"/>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3"/>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3"/>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3"/>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3"/>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3"/>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3"/>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3"/>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3"/>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3"/>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3"/>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3"/>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3"/>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3"/>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3"/>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3"/>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3"/>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3"/>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3"/>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3"/>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3"/>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3"/>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3"/>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3"/>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3"/>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3"/>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3"/>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3"/>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3"/>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3"/>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3"/>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3"/>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3"/>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3"/>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3"/>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3"/>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3"/>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3"/>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3"/>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3"/>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3"/>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3"/>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3"/>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3"/>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3"/>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3"/>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3"/>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3"/>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3"/>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3"/>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3"/>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3"/>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3"/>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3"/>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3"/>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3"/>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3"/>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3"/>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3"/>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3"/>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3"/>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3"/>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3"/>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3"/>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3"/>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3"/>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3"/>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3"/>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3"/>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3"/>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3"/>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3"/>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3"/>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3"/>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3"/>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3"/>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3"/>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3"/>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3"/>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3"/>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3"/>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3"/>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3"/>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3"/>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3"/>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3"/>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3"/>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3"/>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3"/>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3"/>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3"/>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3"/>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3"/>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3"/>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3"/>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3"/>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3"/>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3"/>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3"/>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3"/>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3"/>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3"/>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3"/>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3"/>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3"/>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3"/>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3"/>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3"/>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3"/>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3"/>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3"/>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3"/>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3"/>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3"/>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3"/>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3"/>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3"/>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3"/>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3"/>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3"/>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3"/>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3"/>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3"/>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3"/>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3"/>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3"/>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3"/>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3"/>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3"/>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3"/>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3"/>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3"/>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3"/>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3"/>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3"/>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3"/>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3"/>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3"/>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3"/>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3"/>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3"/>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3"/>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3"/>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3"/>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3"/>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3"/>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3"/>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3"/>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3"/>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3"/>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3"/>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3"/>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3"/>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3"/>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3"/>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3"/>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3"/>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3"/>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3"/>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3"/>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3"/>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3"/>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3"/>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3"/>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3"/>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3"/>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3"/>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3"/>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3"/>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3"/>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3"/>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3"/>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3"/>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3"/>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3"/>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3"/>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3"/>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3"/>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3"/>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3"/>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3"/>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3"/>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3"/>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3"/>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3"/>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3"/>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3"/>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3"/>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3"/>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3"/>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3"/>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3"/>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3"/>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3"/>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3"/>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3"/>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3"/>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3"/>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3"/>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3"/>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3"/>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3"/>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3"/>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3"/>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3"/>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3"/>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3"/>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3"/>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3"/>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3"/>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3"/>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3"/>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3"/>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3"/>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3"/>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3"/>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3"/>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3"/>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3"/>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3"/>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3"/>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3"/>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3"/>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3"/>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3"/>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3"/>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3"/>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3"/>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3"/>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3"/>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3"/>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3"/>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3"/>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3"/>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3"/>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3"/>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3"/>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3"/>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3"/>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3"/>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3"/>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3"/>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3"/>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3"/>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3"/>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3"/>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3"/>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3"/>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3"/>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3"/>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3"/>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3"/>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3"/>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3"/>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3"/>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3"/>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3"/>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3"/>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3"/>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3"/>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3"/>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3"/>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3"/>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3"/>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3"/>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3"/>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3"/>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3"/>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3"/>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3"/>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3"/>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3"/>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3"/>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3"/>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3"/>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3"/>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3"/>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3"/>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3"/>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3"/>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3"/>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3"/>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3"/>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3"/>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3"/>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3"/>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3"/>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3"/>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3"/>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3"/>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3"/>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3"/>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3"/>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3"/>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3"/>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3"/>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3"/>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3"/>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3"/>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3"/>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3"/>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3"/>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3"/>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3"/>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3"/>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3"/>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3"/>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3"/>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3"/>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3"/>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3"/>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3"/>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3"/>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3"/>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3"/>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3"/>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3"/>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3"/>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3"/>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3"/>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3"/>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3"/>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3"/>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3"/>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3"/>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3"/>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3"/>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3"/>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3"/>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3"/>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3"/>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3"/>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3"/>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3"/>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3"/>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3"/>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3"/>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3"/>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3"/>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3"/>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3"/>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3"/>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3"/>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3"/>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3"/>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3"/>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3"/>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3"/>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3"/>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3"/>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3"/>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3"/>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3"/>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3"/>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3"/>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3"/>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3"/>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3"/>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3"/>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3"/>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3"/>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3"/>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3"/>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3"/>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3"/>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3"/>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3"/>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3"/>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3"/>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3"/>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3"/>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3"/>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3"/>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3"/>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3"/>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3"/>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3"/>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3"/>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3"/>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3"/>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3"/>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3"/>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3"/>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3"/>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3"/>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3"/>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3"/>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3"/>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3"/>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3"/>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3"/>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3"/>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3"/>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3"/>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3"/>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3"/>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3"/>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3"/>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3"/>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3"/>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3"/>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3"/>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3"/>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3"/>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3"/>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3"/>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3"/>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3"/>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3"/>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3"/>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3"/>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3"/>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3"/>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3"/>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3"/>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3"/>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3"/>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3"/>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3"/>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3"/>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3"/>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3"/>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3"/>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3"/>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3"/>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3"/>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3"/>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3"/>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3"/>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3"/>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3"/>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3"/>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3"/>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3"/>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3"/>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3"/>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3"/>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3"/>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3"/>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3"/>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3"/>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3"/>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3"/>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3"/>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3"/>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3"/>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3"/>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3"/>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3"/>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3"/>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3"/>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3"/>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3"/>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3"/>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3"/>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3"/>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3"/>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3"/>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3"/>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3"/>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3"/>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3"/>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3"/>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3"/>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3"/>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3"/>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3"/>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3"/>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3"/>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3"/>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3"/>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3"/>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3"/>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3"/>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3"/>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3"/>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3"/>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3"/>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3"/>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3"/>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3"/>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3"/>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3"/>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3"/>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3"/>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3"/>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3"/>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3"/>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3"/>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3"/>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3"/>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3"/>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3"/>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3"/>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3"/>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3"/>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3"/>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3"/>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3"/>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3"/>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3"/>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3"/>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3"/>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3"/>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3"/>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3"/>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3"/>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3"/>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3"/>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3"/>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3"/>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3"/>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3"/>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3"/>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3"/>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3"/>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3"/>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3"/>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3"/>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3"/>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3"/>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3"/>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3"/>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3"/>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3"/>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3"/>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3"/>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3"/>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3"/>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3"/>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3"/>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3"/>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3"/>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3"/>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3"/>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3"/>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3"/>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3"/>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3"/>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3"/>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3"/>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3"/>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3"/>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3"/>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3"/>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3"/>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3"/>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3"/>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3"/>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3"/>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3"/>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3"/>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3"/>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3"/>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3"/>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3"/>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3"/>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3"/>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3"/>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3"/>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3"/>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3"/>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3"/>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3"/>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3"/>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3"/>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3"/>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3"/>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3"/>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3"/>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3"/>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3"/>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3"/>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3"/>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3"/>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3"/>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3"/>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3"/>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3"/>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3"/>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3"/>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3"/>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3"/>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3"/>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3"/>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3"/>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3"/>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3"/>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3"/>
      <c r="H1000" s="2"/>
      <c r="I1000" s="2"/>
      <c r="J1000" s="2"/>
      <c r="K1000" s="2"/>
      <c r="L1000" s="2"/>
      <c r="M1000" s="2"/>
      <c r="N1000" s="2"/>
      <c r="O1000" s="2"/>
      <c r="P1000" s="2"/>
      <c r="Q1000" s="2"/>
      <c r="R1000" s="2"/>
      <c r="S1000" s="2"/>
      <c r="T1000" s="2"/>
      <c r="U1000" s="2"/>
      <c r="V1000" s="2"/>
      <c r="W1000" s="2"/>
      <c r="X1000" s="2"/>
      <c r="Y1000" s="2"/>
      <c r="Z1000" s="2"/>
    </row>
  </sheetData>
  <mergeCells count="94">
    <mergeCell ref="B29:C30"/>
    <mergeCell ref="B32:C33"/>
    <mergeCell ref="B44:C44"/>
    <mergeCell ref="B45:C45"/>
    <mergeCell ref="B48:C48"/>
    <mergeCell ref="B49:C49"/>
    <mergeCell ref="G20:H21"/>
    <mergeCell ref="G32:H33"/>
    <mergeCell ref="G29:H30"/>
    <mergeCell ref="C40:G42"/>
    <mergeCell ref="C37:J38"/>
    <mergeCell ref="B23:D23"/>
    <mergeCell ref="G51:H52"/>
    <mergeCell ref="B43:D43"/>
    <mergeCell ref="C7:H7"/>
    <mergeCell ref="A3:J3"/>
    <mergeCell ref="A2:J2"/>
    <mergeCell ref="C5:D5"/>
    <mergeCell ref="C6:H6"/>
    <mergeCell ref="C8:H8"/>
    <mergeCell ref="C9:H9"/>
    <mergeCell ref="A11:B11"/>
    <mergeCell ref="C12:H13"/>
    <mergeCell ref="B14:D14"/>
    <mergeCell ref="A61:C61"/>
    <mergeCell ref="A59:C59"/>
    <mergeCell ref="B20:C21"/>
    <mergeCell ref="A12:B12"/>
    <mergeCell ref="A63:C63"/>
    <mergeCell ref="A67:C67"/>
    <mergeCell ref="A74:C74"/>
    <mergeCell ref="A72:C72"/>
    <mergeCell ref="B51:C52"/>
    <mergeCell ref="A58:C58"/>
    <mergeCell ref="A40:B40"/>
    <mergeCell ref="B47:D47"/>
    <mergeCell ref="A110:D110"/>
    <mergeCell ref="A111:D111"/>
    <mergeCell ref="A112:D112"/>
    <mergeCell ref="A103:D103"/>
    <mergeCell ref="A84:D84"/>
    <mergeCell ref="A87:D87"/>
    <mergeCell ref="A90:D90"/>
    <mergeCell ref="A91:D91"/>
    <mergeCell ref="A81:C81"/>
    <mergeCell ref="A109:F109"/>
    <mergeCell ref="A116:D116"/>
    <mergeCell ref="A113:D113"/>
    <mergeCell ref="A114:D114"/>
    <mergeCell ref="A115:D115"/>
    <mergeCell ref="A135:K135"/>
    <mergeCell ref="A136:K136"/>
    <mergeCell ref="A75:D75"/>
    <mergeCell ref="A77:D77"/>
    <mergeCell ref="A88:D88"/>
    <mergeCell ref="A89:D89"/>
    <mergeCell ref="A139:K139"/>
    <mergeCell ref="A138:K138"/>
    <mergeCell ref="B79:D79"/>
    <mergeCell ref="A129:F129"/>
    <mergeCell ref="A132:F132"/>
    <mergeCell ref="A142:K142"/>
    <mergeCell ref="A143:K143"/>
    <mergeCell ref="A141:K141"/>
    <mergeCell ref="A140:K140"/>
    <mergeCell ref="A137:K137"/>
    <mergeCell ref="A127:F127"/>
    <mergeCell ref="H148:L148"/>
    <mergeCell ref="H149:L149"/>
    <mergeCell ref="A147:M147"/>
    <mergeCell ref="A146:M146"/>
    <mergeCell ref="C134:K134"/>
    <mergeCell ref="A92:D92"/>
    <mergeCell ref="A97:D97"/>
    <mergeCell ref="A94:C94"/>
    <mergeCell ref="A96:D96"/>
    <mergeCell ref="A99:D99"/>
    <mergeCell ref="B101:D101"/>
    <mergeCell ref="A120:F120"/>
    <mergeCell ref="A118:F118"/>
    <mergeCell ref="A125:F125"/>
    <mergeCell ref="A121:D121"/>
    <mergeCell ref="A122:D122"/>
    <mergeCell ref="A123:D123"/>
    <mergeCell ref="F83:J85"/>
    <mergeCell ref="A83:D83"/>
    <mergeCell ref="D148:F148"/>
    <mergeCell ref="D151:F151"/>
    <mergeCell ref="D150:F150"/>
    <mergeCell ref="D149:F149"/>
    <mergeCell ref="B154:F154"/>
    <mergeCell ref="H150:L150"/>
    <mergeCell ref="J152:L152"/>
    <mergeCell ref="H151:L151"/>
  </mergeCells>
  <printOptions/>
  <pageMargins bottom="0.75" footer="0.0" header="0.0" left="0.7" right="0.7" top="0.75"/>
  <pageSetup orientation="landscape"/>
  <headerFooter>
    <oddFooter>&amp;C&amp;P</oddFooter>
  </headerFooter>
  <drawing r:id="rId1"/>
</worksheet>
</file>